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C:\Users\james\Downloads\"/>
    </mc:Choice>
  </mc:AlternateContent>
  <xr:revisionPtr revIDLastSave="0" documentId="13_ncr:1_{E72A7A80-4A13-47D2-B15C-DAD5A61BC1B7}" xr6:coauthVersionLast="47" xr6:coauthVersionMax="47" xr10:uidLastSave="{00000000-0000-0000-0000-000000000000}"/>
  <bookViews>
    <workbookView xWindow="-120" yWindow="-120" windowWidth="29040" windowHeight="15720" activeTab="5" xr2:uid="{00000000-000D-0000-FFFF-FFFF00000000}"/>
  </bookViews>
  <sheets>
    <sheet name="Avertissement" sheetId="16" r:id="rId1"/>
    <sheet name="A propos-Glossaire" sheetId="4" r:id="rId2"/>
    <sheet name="Arrete 8 juil 2010" sheetId="3" state="hidden" r:id="rId3"/>
    <sheet name="Arreté 25 janv 2010" sheetId="7" state="hidden" r:id="rId4"/>
    <sheet name="NQE-QSeco_Reglementaires_202609" sheetId="17" r:id="rId5"/>
    <sheet name="Toutes valeurs seuils_202609" sheetId="10" r:id="rId6"/>
  </sheets>
  <externalReferences>
    <externalReference r:id="rId7"/>
  </externalReferences>
  <definedNames>
    <definedName name="_xlnm._FilterDatabase" localSheetId="4" hidden="1">'NQE-QSeco_Reglementaires_202609'!$A$1:$BN$186</definedName>
    <definedName name="_xlnm._FilterDatabase" localSheetId="5" hidden="1">'Toutes valeurs seuils_202609'!$A$1:$BN$394</definedName>
    <definedName name="_xlnm.Print_Titles" localSheetId="1">'A propos-Glossaire'!$2:$2</definedName>
    <definedName name="infoNQE_080417" localSheetId="1">#REF!</definedName>
    <definedName name="infoNQE_080417">#REF!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284" i="10" l="1"/>
  <c r="T284" i="10"/>
  <c r="Q284" i="10"/>
  <c r="BC219" i="10"/>
  <c r="BA219" i="10"/>
  <c r="AY219" i="10"/>
  <c r="AU219" i="10"/>
  <c r="AQ219" i="10"/>
  <c r="T69" i="10" l="1"/>
  <c r="Q69" i="10"/>
  <c r="T45" i="10"/>
  <c r="Q45" i="10"/>
  <c r="T17" i="10"/>
  <c r="Q17" i="10"/>
  <c r="T71" i="10"/>
  <c r="Q71" i="10"/>
  <c r="T44" i="10"/>
  <c r="Q44" i="10"/>
  <c r="T46" i="10"/>
  <c r="Q46" i="10"/>
  <c r="T61" i="10"/>
  <c r="Q61" i="10"/>
  <c r="T57" i="10"/>
  <c r="Q57" i="10"/>
  <c r="T66" i="10"/>
  <c r="Q66" i="10"/>
  <c r="T52" i="10"/>
  <c r="Q52" i="10"/>
  <c r="T55" i="10"/>
  <c r="Q55" i="10"/>
  <c r="T67" i="10"/>
  <c r="Q67" i="10"/>
  <c r="T56" i="10"/>
  <c r="Q56" i="10"/>
  <c r="T68" i="10"/>
  <c r="Q68" i="10"/>
  <c r="T54" i="10"/>
  <c r="Q54" i="10"/>
  <c r="T53" i="10"/>
  <c r="Q53" i="10"/>
  <c r="T64" i="10"/>
  <c r="Q64" i="10"/>
  <c r="T65" i="10"/>
  <c r="Q65" i="10"/>
  <c r="T51" i="10"/>
  <c r="Q51" i="10"/>
  <c r="T59" i="10"/>
  <c r="Q59" i="10"/>
  <c r="T50" i="10"/>
  <c r="Q50" i="10"/>
  <c r="T60" i="10"/>
  <c r="Q60" i="10"/>
  <c r="T58" i="10"/>
  <c r="Q58" i="10"/>
  <c r="T62" i="10"/>
  <c r="Q62" i="10"/>
  <c r="T63" i="10"/>
  <c r="Q63" i="10"/>
  <c r="Q352" i="10"/>
  <c r="T352" i="10"/>
  <c r="Q216" i="10"/>
  <c r="Q215" i="10"/>
  <c r="Q214" i="10"/>
  <c r="T156" i="10" l="1"/>
  <c r="T153" i="10"/>
  <c r="T154" i="10"/>
  <c r="T155" i="10"/>
  <c r="T41" i="10"/>
  <c r="T394" i="10"/>
  <c r="T393" i="10"/>
  <c r="T392" i="10"/>
  <c r="T391" i="10"/>
  <c r="T390" i="10"/>
  <c r="T389" i="10"/>
  <c r="T388" i="10"/>
  <c r="T387" i="10"/>
  <c r="T386" i="10"/>
  <c r="T385" i="10"/>
  <c r="T384" i="10"/>
  <c r="T383" i="10"/>
  <c r="T382" i="10"/>
  <c r="T381" i="10"/>
  <c r="T380" i="10"/>
  <c r="T379" i="10"/>
  <c r="T378" i="10"/>
  <c r="T377" i="10"/>
  <c r="T376" i="10"/>
  <c r="T375" i="10"/>
  <c r="T374" i="10"/>
  <c r="T373" i="10"/>
  <c r="T372" i="10"/>
  <c r="T371" i="10"/>
  <c r="T370" i="10"/>
  <c r="T369" i="10"/>
  <c r="T368" i="10"/>
  <c r="T367" i="10"/>
  <c r="T366" i="10"/>
  <c r="T365" i="10"/>
  <c r="T364" i="10"/>
  <c r="T363" i="10"/>
  <c r="T362" i="10"/>
  <c r="T361" i="10"/>
  <c r="T360" i="10"/>
  <c r="T359" i="10"/>
  <c r="T357" i="10"/>
  <c r="T358" i="10"/>
  <c r="T356" i="10"/>
  <c r="T355" i="10"/>
  <c r="T354" i="10"/>
  <c r="T353" i="10"/>
  <c r="T351" i="10"/>
  <c r="T350" i="10"/>
  <c r="T349" i="10"/>
  <c r="T348" i="10"/>
  <c r="T347" i="10"/>
  <c r="T346" i="10"/>
  <c r="T345" i="10"/>
  <c r="T344" i="10"/>
  <c r="T343" i="10"/>
  <c r="T342" i="10"/>
  <c r="T341" i="10"/>
  <c r="T340" i="10"/>
  <c r="T339" i="10"/>
  <c r="T337" i="10"/>
  <c r="T336" i="10"/>
  <c r="T104" i="10"/>
  <c r="T335" i="10"/>
  <c r="T334" i="10"/>
  <c r="T333" i="10"/>
  <c r="T332" i="10"/>
  <c r="T331" i="10"/>
  <c r="T330" i="10"/>
  <c r="T329" i="10"/>
  <c r="T328" i="10"/>
  <c r="T327" i="10"/>
  <c r="T326" i="10"/>
  <c r="T325" i="10"/>
  <c r="T324" i="10"/>
  <c r="T323" i="10"/>
  <c r="T322" i="10"/>
  <c r="T321" i="10"/>
  <c r="T320" i="10"/>
  <c r="T319" i="10"/>
  <c r="T318" i="10"/>
  <c r="T317" i="10"/>
  <c r="T316" i="10"/>
  <c r="T315" i="10"/>
  <c r="T314" i="10"/>
  <c r="T313" i="10"/>
  <c r="T312" i="10"/>
  <c r="T311" i="10"/>
  <c r="T310" i="10"/>
  <c r="T308" i="10"/>
  <c r="T307" i="10"/>
  <c r="T306" i="10"/>
  <c r="T305" i="10"/>
  <c r="T304" i="10"/>
  <c r="T303" i="10"/>
  <c r="T302" i="10"/>
  <c r="T301" i="10"/>
  <c r="T300" i="10"/>
  <c r="T299" i="10"/>
  <c r="T298" i="10"/>
  <c r="T297" i="10"/>
  <c r="T296" i="10"/>
  <c r="T295" i="10"/>
  <c r="T294" i="10"/>
  <c r="T290" i="10"/>
  <c r="T289" i="10"/>
  <c r="T292" i="10"/>
  <c r="T293" i="10"/>
  <c r="T291" i="10"/>
  <c r="T287" i="10"/>
  <c r="T288" i="10"/>
  <c r="T286" i="10"/>
  <c r="T285" i="10"/>
  <c r="T283" i="10"/>
  <c r="T282" i="10"/>
  <c r="T281" i="10"/>
  <c r="T280" i="10"/>
  <c r="T279" i="10"/>
  <c r="T278" i="10"/>
  <c r="T277" i="10"/>
  <c r="T276" i="10"/>
  <c r="T275" i="10"/>
  <c r="T274" i="10"/>
  <c r="T273" i="10"/>
  <c r="T272" i="10"/>
  <c r="T271" i="10"/>
  <c r="T270" i="10"/>
  <c r="T269" i="10"/>
  <c r="T268" i="10"/>
  <c r="T267" i="10"/>
  <c r="T266" i="10"/>
  <c r="T265" i="10"/>
  <c r="T264" i="10"/>
  <c r="T263" i="10"/>
  <c r="T262" i="10"/>
  <c r="T261" i="10"/>
  <c r="T260" i="10"/>
  <c r="T259" i="10"/>
  <c r="T258" i="10"/>
  <c r="T257" i="10"/>
  <c r="T256" i="10"/>
  <c r="T252" i="10"/>
  <c r="T251" i="10"/>
  <c r="T250" i="10"/>
  <c r="T249" i="10"/>
  <c r="T248" i="10"/>
  <c r="T247" i="10"/>
  <c r="T246" i="10"/>
  <c r="T245" i="10"/>
  <c r="T244" i="10"/>
  <c r="T243" i="10"/>
  <c r="T242" i="10"/>
  <c r="T241" i="10"/>
  <c r="T240" i="10"/>
  <c r="T239" i="10"/>
  <c r="T238" i="10"/>
  <c r="T237" i="10"/>
  <c r="T236" i="10"/>
  <c r="T235" i="10"/>
  <c r="T234" i="10"/>
  <c r="T233" i="10"/>
  <c r="T232" i="10"/>
  <c r="T231" i="10"/>
  <c r="T230" i="10"/>
  <c r="T229" i="10"/>
  <c r="T228" i="10"/>
  <c r="T227" i="10"/>
  <c r="T226" i="10"/>
  <c r="T225" i="10"/>
  <c r="T224" i="10"/>
  <c r="T223" i="10"/>
  <c r="T222" i="10"/>
  <c r="T221" i="10"/>
  <c r="T220" i="10"/>
  <c r="T219" i="10"/>
  <c r="T218" i="10"/>
  <c r="T217" i="10"/>
  <c r="T213" i="10"/>
  <c r="T212" i="10"/>
  <c r="T211" i="10"/>
  <c r="T210" i="10"/>
  <c r="T209" i="10"/>
  <c r="T208" i="10"/>
  <c r="T207" i="10"/>
  <c r="T206" i="10"/>
  <c r="T205" i="10"/>
  <c r="T203" i="10"/>
  <c r="T202" i="10"/>
  <c r="T201" i="10"/>
  <c r="T204" i="10"/>
  <c r="T200" i="10"/>
  <c r="T199" i="10"/>
  <c r="T198" i="10"/>
  <c r="T197" i="10"/>
  <c r="T196" i="10"/>
  <c r="T195" i="10"/>
  <c r="T194" i="10"/>
  <c r="T193" i="10"/>
  <c r="T192" i="10"/>
  <c r="T191" i="10"/>
  <c r="T190" i="10"/>
  <c r="T189" i="10"/>
  <c r="T188" i="10"/>
  <c r="T187" i="10"/>
  <c r="T186" i="10"/>
  <c r="T185" i="10"/>
  <c r="T184" i="10"/>
  <c r="T183" i="10"/>
  <c r="T182" i="10"/>
  <c r="T181" i="10"/>
  <c r="T180" i="10"/>
  <c r="T179" i="10"/>
  <c r="T178" i="10"/>
  <c r="T177" i="10"/>
  <c r="T176" i="10"/>
  <c r="T175" i="10"/>
  <c r="T174" i="10"/>
  <c r="T173" i="10"/>
  <c r="T172" i="10"/>
  <c r="T171" i="10"/>
  <c r="T170" i="10"/>
  <c r="T169" i="10"/>
  <c r="T168" i="10"/>
  <c r="T167" i="10"/>
  <c r="T166" i="10"/>
  <c r="T165" i="10"/>
  <c r="T164" i="10"/>
  <c r="T163" i="10"/>
  <c r="T162" i="10"/>
  <c r="T161" i="10"/>
  <c r="T160" i="10"/>
  <c r="T159" i="10"/>
  <c r="T158" i="10"/>
  <c r="T157" i="10"/>
  <c r="T152" i="10"/>
  <c r="T151" i="10"/>
  <c r="T150" i="10"/>
  <c r="T149" i="10"/>
  <c r="T148" i="10"/>
  <c r="T147" i="10"/>
  <c r="T146" i="10"/>
  <c r="T145" i="10"/>
  <c r="T144" i="10"/>
  <c r="T143" i="10"/>
  <c r="T142" i="10"/>
  <c r="T141" i="10"/>
  <c r="T140" i="10"/>
  <c r="T139" i="10"/>
  <c r="T138" i="10"/>
  <c r="T137" i="10"/>
  <c r="T136" i="10"/>
  <c r="T135" i="10"/>
  <c r="T134" i="10"/>
  <c r="T133" i="10"/>
  <c r="T132" i="10"/>
  <c r="T131" i="10"/>
  <c r="T130" i="10"/>
  <c r="T129" i="10"/>
  <c r="T128" i="10"/>
  <c r="T127" i="10"/>
  <c r="T126" i="10"/>
  <c r="T125" i="10"/>
  <c r="T124" i="10"/>
  <c r="T123" i="10"/>
  <c r="T122" i="10"/>
  <c r="T121" i="10"/>
  <c r="T120" i="10"/>
  <c r="T119" i="10"/>
  <c r="T118" i="10"/>
  <c r="T117" i="10"/>
  <c r="T116" i="10"/>
  <c r="T115" i="10"/>
  <c r="T114" i="10"/>
  <c r="T113" i="10"/>
  <c r="T112" i="10"/>
  <c r="T111" i="10"/>
  <c r="T110" i="10"/>
  <c r="T109" i="10"/>
  <c r="T108" i="10"/>
  <c r="T107" i="10"/>
  <c r="T106" i="10"/>
  <c r="T105" i="10"/>
  <c r="T309" i="10"/>
  <c r="T103" i="10"/>
  <c r="T102" i="10"/>
  <c r="T101" i="10"/>
  <c r="T100" i="10"/>
  <c r="T99" i="10"/>
  <c r="T98" i="10"/>
  <c r="T97" i="10"/>
  <c r="T96" i="10"/>
  <c r="T95" i="10"/>
  <c r="T94" i="10"/>
  <c r="T93" i="10"/>
  <c r="T92" i="10"/>
  <c r="T91" i="10"/>
  <c r="T90" i="10"/>
  <c r="T89" i="10"/>
  <c r="T88" i="10"/>
  <c r="T87" i="10"/>
  <c r="T86" i="10"/>
  <c r="T85" i="10"/>
  <c r="T84" i="10"/>
  <c r="T83" i="10"/>
  <c r="T82" i="10"/>
  <c r="T81" i="10"/>
  <c r="T80" i="10"/>
  <c r="T79" i="10"/>
  <c r="T78" i="10"/>
  <c r="T77" i="10"/>
  <c r="T76" i="10"/>
  <c r="T75" i="10"/>
  <c r="T74" i="10"/>
  <c r="T73" i="10"/>
  <c r="T72" i="10"/>
  <c r="T70" i="10"/>
  <c r="T49" i="10"/>
  <c r="T48" i="10"/>
  <c r="T47" i="10"/>
  <c r="T43" i="10"/>
  <c r="T42" i="10"/>
  <c r="T40" i="10"/>
  <c r="T39" i="10"/>
  <c r="T38" i="10"/>
  <c r="T37" i="10"/>
  <c r="T36" i="10"/>
  <c r="T35" i="10"/>
  <c r="T34" i="10"/>
  <c r="T33" i="10"/>
  <c r="T32" i="10"/>
  <c r="T31" i="10"/>
  <c r="T30" i="10"/>
  <c r="T29" i="10"/>
  <c r="T28" i="10"/>
  <c r="T27" i="10"/>
  <c r="T26" i="10"/>
  <c r="T25" i="10"/>
  <c r="T24" i="10"/>
  <c r="T23" i="10"/>
  <c r="T22" i="10"/>
  <c r="T21" i="10"/>
  <c r="T20" i="10"/>
  <c r="T19" i="10"/>
  <c r="T18" i="10"/>
  <c r="T16" i="10"/>
  <c r="T15" i="10"/>
  <c r="T14" i="10"/>
  <c r="T13" i="10"/>
  <c r="T12" i="10"/>
  <c r="T11" i="10"/>
  <c r="T10" i="10"/>
  <c r="T9" i="10"/>
  <c r="T8" i="10"/>
  <c r="T7" i="10"/>
  <c r="T6" i="10"/>
  <c r="T5" i="10"/>
  <c r="T4" i="10"/>
  <c r="T3" i="10"/>
  <c r="T2" i="10"/>
  <c r="Q165" i="10"/>
  <c r="Q97" i="10"/>
  <c r="Q303" i="10"/>
  <c r="Q107" i="10" l="1"/>
  <c r="Q241" i="10"/>
  <c r="BJ302" i="10" l="1"/>
  <c r="BI302" i="10"/>
  <c r="Q351" i="10" l="1"/>
  <c r="Q319" i="10" l="1"/>
  <c r="Q167" i="10"/>
  <c r="Q90" i="10"/>
  <c r="Q146" i="10"/>
  <c r="Q151" i="10" l="1"/>
  <c r="Q155" i="10"/>
  <c r="Q336" i="10"/>
  <c r="Q236" i="10"/>
  <c r="Q353" i="10"/>
  <c r="Q315" i="10"/>
  <c r="Q270" i="10"/>
  <c r="Q48" i="10"/>
  <c r="Q41" i="10"/>
  <c r="Q368" i="10"/>
  <c r="Q230" i="10"/>
  <c r="Q273" i="10"/>
  <c r="Q104" i="10"/>
  <c r="Q342" i="10"/>
  <c r="Q359" i="10"/>
  <c r="Q357" i="10"/>
  <c r="Q358" i="10"/>
  <c r="Q356" i="10"/>
  <c r="Q201" i="10"/>
  <c r="Q202" i="10"/>
  <c r="Q203" i="10"/>
  <c r="Q204" i="10"/>
  <c r="Q200" i="10"/>
  <c r="Q108" i="10"/>
  <c r="Q232" i="10"/>
  <c r="Q289" i="10"/>
  <c r="Q290" i="10"/>
  <c r="Q293" i="10"/>
  <c r="Q292" i="10"/>
  <c r="Q291" i="10"/>
  <c r="Q287" i="10"/>
  <c r="Q288" i="10"/>
  <c r="Q394" i="10"/>
  <c r="Q393" i="10"/>
  <c r="Q392" i="10"/>
  <c r="Q391" i="10"/>
  <c r="Q390" i="10"/>
  <c r="Q388" i="10"/>
  <c r="Q387" i="10"/>
  <c r="Q386" i="10"/>
  <c r="Q385" i="10"/>
  <c r="Q384" i="10"/>
  <c r="Q383" i="10"/>
  <c r="Q382" i="10"/>
  <c r="Q381" i="10"/>
  <c r="Q380" i="10"/>
  <c r="Q379" i="10"/>
  <c r="Q378" i="10"/>
  <c r="Q377" i="10"/>
  <c r="Q376" i="10"/>
  <c r="Q375" i="10"/>
  <c r="Q374" i="10"/>
  <c r="Q373" i="10"/>
  <c r="Q372" i="10"/>
  <c r="Q369" i="10"/>
  <c r="Q367" i="10"/>
  <c r="Q366" i="10"/>
  <c r="Q365" i="10"/>
  <c r="Q364" i="10"/>
  <c r="Q363" i="10"/>
  <c r="Q362" i="10"/>
  <c r="Q361" i="10"/>
  <c r="Q360" i="10"/>
  <c r="Q355" i="10"/>
  <c r="Q354" i="10"/>
  <c r="Q350" i="10"/>
  <c r="Q349" i="10"/>
  <c r="Q348" i="10"/>
  <c r="Q347" i="10"/>
  <c r="Q346" i="10"/>
  <c r="Q345" i="10"/>
  <c r="Q344" i="10"/>
  <c r="Q343" i="10"/>
  <c r="Q341" i="10"/>
  <c r="Q340" i="10"/>
  <c r="Q339" i="10"/>
  <c r="Q337" i="10"/>
  <c r="Q335" i="10"/>
  <c r="Q334" i="10"/>
  <c r="Q333" i="10"/>
  <c r="Q331" i="10"/>
  <c r="Q330" i="10"/>
  <c r="Q329" i="10"/>
  <c r="Q328" i="10"/>
  <c r="Q327" i="10"/>
  <c r="Q326" i="10"/>
  <c r="Q325" i="10"/>
  <c r="Q324" i="10"/>
  <c r="Q323" i="10"/>
  <c r="Q322" i="10"/>
  <c r="Q321" i="10"/>
  <c r="Q320" i="10"/>
  <c r="Q317" i="10"/>
  <c r="Q316" i="10"/>
  <c r="Q314" i="10"/>
  <c r="Q313" i="10"/>
  <c r="Q312" i="10"/>
  <c r="Q311" i="10"/>
  <c r="Q310" i="10"/>
  <c r="Q308" i="10"/>
  <c r="Q307" i="10"/>
  <c r="Q306" i="10"/>
  <c r="Q305" i="10"/>
  <c r="Q304" i="10"/>
  <c r="Q302" i="10"/>
  <c r="Q301" i="10"/>
  <c r="Q300" i="10"/>
  <c r="Q299" i="10"/>
  <c r="Q298" i="10"/>
  <c r="Q297" i="10"/>
  <c r="Q296" i="10"/>
  <c r="Q295" i="10"/>
  <c r="Q294" i="10"/>
  <c r="Q286" i="10"/>
  <c r="Q285" i="10"/>
  <c r="Q283" i="10"/>
  <c r="Q282" i="10"/>
  <c r="Q281" i="10"/>
  <c r="Q280" i="10"/>
  <c r="Q279" i="10"/>
  <c r="Q278" i="10"/>
  <c r="Q277" i="10"/>
  <c r="Q276" i="10"/>
  <c r="Q275" i="10"/>
  <c r="Q274" i="10"/>
  <c r="Q272" i="10"/>
  <c r="Q271" i="10"/>
  <c r="Q269" i="10"/>
  <c r="Q268" i="10"/>
  <c r="Q267" i="10"/>
  <c r="Q266" i="10"/>
  <c r="Q265" i="10"/>
  <c r="Q264" i="10"/>
  <c r="Q263" i="10"/>
  <c r="Q261" i="10"/>
  <c r="Q259" i="10"/>
  <c r="Q258" i="10"/>
  <c r="Q257" i="10"/>
  <c r="Q256" i="10"/>
  <c r="Q255" i="10"/>
  <c r="Q254" i="10"/>
  <c r="Q253" i="10"/>
  <c r="Q252" i="10"/>
  <c r="Q251" i="10"/>
  <c r="Q250" i="10"/>
  <c r="Q249" i="10"/>
  <c r="Q248" i="10"/>
  <c r="Q247" i="10"/>
  <c r="Q246" i="10"/>
  <c r="Q245" i="10"/>
  <c r="Q244" i="10"/>
  <c r="Q243" i="10"/>
  <c r="Q318" i="10"/>
  <c r="Q242" i="10"/>
  <c r="Q240" i="10"/>
  <c r="Q239" i="10"/>
  <c r="Q238" i="10"/>
  <c r="Q237" i="10"/>
  <c r="Q235" i="10"/>
  <c r="Q234" i="10"/>
  <c r="Q233" i="10"/>
  <c r="Q231" i="10"/>
  <c r="Q229" i="10"/>
  <c r="Q228" i="10"/>
  <c r="Q227" i="10"/>
  <c r="Q226" i="10"/>
  <c r="Q225" i="10"/>
  <c r="Q224" i="10"/>
  <c r="Q223" i="10"/>
  <c r="Q219" i="10"/>
  <c r="Q218" i="10"/>
  <c r="Q217" i="10"/>
  <c r="Q213" i="10"/>
  <c r="Q212" i="10"/>
  <c r="Q211" i="10"/>
  <c r="Q210" i="10"/>
  <c r="Q209" i="10"/>
  <c r="Q208" i="10"/>
  <c r="Q207" i="10"/>
  <c r="Q206" i="10"/>
  <c r="Q205" i="10"/>
  <c r="Q199" i="10"/>
  <c r="Q198" i="10"/>
  <c r="Q197" i="10"/>
  <c r="Q196" i="10"/>
  <c r="Q195" i="10"/>
  <c r="Q194" i="10"/>
  <c r="Q193" i="10"/>
  <c r="Q192" i="10"/>
  <c r="Q191" i="10"/>
  <c r="Q190" i="10"/>
  <c r="Q189" i="10"/>
  <c r="Q188" i="10"/>
  <c r="Q187" i="10"/>
  <c r="Q186" i="10"/>
  <c r="Q185" i="10"/>
  <c r="Q184" i="10"/>
  <c r="Q183" i="10"/>
  <c r="Q182" i="10"/>
  <c r="Q181" i="10"/>
  <c r="Q180" i="10"/>
  <c r="Q179" i="10"/>
  <c r="Q178" i="10"/>
  <c r="Q177" i="10"/>
  <c r="Q176" i="10"/>
  <c r="Q175" i="10"/>
  <c r="Q174" i="10"/>
  <c r="Q173" i="10"/>
  <c r="Q172" i="10"/>
  <c r="Q171" i="10"/>
  <c r="Q170" i="10"/>
  <c r="Q169" i="10"/>
  <c r="Q168" i="10"/>
  <c r="Q166" i="10"/>
  <c r="Q164" i="10"/>
  <c r="Q163" i="10"/>
  <c r="Q162" i="10"/>
  <c r="Q161" i="10"/>
  <c r="Q160" i="10"/>
  <c r="Q159" i="10"/>
  <c r="Q158" i="10"/>
  <c r="Q157" i="10"/>
  <c r="Q156" i="10"/>
  <c r="Q154" i="10"/>
  <c r="Q153" i="10"/>
  <c r="Q152" i="10"/>
  <c r="Q150" i="10"/>
  <c r="Q148" i="10"/>
  <c r="Q145" i="10"/>
  <c r="Q144" i="10"/>
  <c r="Q143" i="10"/>
  <c r="Q142" i="10"/>
  <c r="Q141" i="10"/>
  <c r="Q140" i="10"/>
  <c r="Q139" i="10"/>
  <c r="Q138" i="10"/>
  <c r="Q40" i="10"/>
  <c r="Q39" i="10"/>
  <c r="Q137" i="10"/>
  <c r="Q136" i="10"/>
  <c r="Q135" i="10"/>
  <c r="Q134" i="10"/>
  <c r="Q133" i="10"/>
  <c r="Q132" i="10"/>
  <c r="Q131" i="10"/>
  <c r="Q33" i="10"/>
  <c r="Q34" i="10"/>
  <c r="Q130" i="10"/>
  <c r="Q129" i="10"/>
  <c r="Q128" i="10"/>
  <c r="Q127" i="10"/>
  <c r="Q126" i="10"/>
  <c r="Q125" i="10"/>
  <c r="Q124" i="10"/>
  <c r="Q123" i="10"/>
  <c r="Q122" i="10"/>
  <c r="Q121" i="10"/>
  <c r="Q120" i="10"/>
  <c r="Q119" i="10"/>
  <c r="Q118" i="10"/>
  <c r="Q117" i="10"/>
  <c r="Q116" i="10"/>
  <c r="Q115" i="10"/>
  <c r="Q114" i="10"/>
  <c r="Q113" i="10"/>
  <c r="Q112" i="10"/>
  <c r="Q111" i="10"/>
  <c r="Q110" i="10"/>
  <c r="Q109" i="10"/>
  <c r="Q106" i="10"/>
  <c r="Q105" i="10"/>
  <c r="Q309" i="10"/>
  <c r="Q103" i="10"/>
  <c r="Q102" i="10"/>
  <c r="Q101" i="10"/>
  <c r="Q100" i="10"/>
  <c r="Q98" i="10"/>
  <c r="Q96" i="10"/>
  <c r="Q95" i="10"/>
  <c r="Q94" i="10"/>
  <c r="Q93" i="10"/>
  <c r="Q92" i="10"/>
  <c r="Q91" i="10"/>
  <c r="Q89" i="10"/>
  <c r="Q88" i="10"/>
  <c r="Q87" i="10"/>
  <c r="Q86" i="10"/>
  <c r="Q85" i="10"/>
  <c r="Q83" i="10"/>
  <c r="Q82" i="10"/>
  <c r="Q81" i="10"/>
  <c r="Q80" i="10"/>
  <c r="Q79" i="10"/>
  <c r="Q78" i="10"/>
  <c r="Q77" i="10"/>
  <c r="Q76" i="10"/>
  <c r="Q75" i="10"/>
  <c r="Q74" i="10"/>
  <c r="Q73" i="10"/>
  <c r="Q70" i="10"/>
  <c r="Q49" i="10"/>
  <c r="Q47" i="10"/>
  <c r="Q43" i="10"/>
  <c r="Q38" i="10"/>
  <c r="Q37" i="10"/>
  <c r="Q36" i="10"/>
  <c r="Q35" i="10"/>
  <c r="Q32" i="10"/>
  <c r="Q31" i="10"/>
  <c r="Q30" i="10"/>
  <c r="Q29" i="10"/>
  <c r="Q28" i="10"/>
  <c r="Q27" i="10"/>
  <c r="Q26" i="10"/>
  <c r="Q25" i="10"/>
  <c r="Q24" i="10"/>
  <c r="Q23" i="10"/>
  <c r="Q22" i="10"/>
  <c r="Q21" i="10"/>
  <c r="Q20" i="10"/>
  <c r="Q19" i="10"/>
  <c r="Q18" i="10"/>
  <c r="Q14" i="10"/>
  <c r="Q13" i="10"/>
  <c r="Q12" i="10"/>
  <c r="Q11" i="10"/>
  <c r="Q10" i="10"/>
  <c r="Q9" i="10"/>
  <c r="Q8" i="10"/>
  <c r="Q7" i="10"/>
  <c r="Q6" i="10"/>
  <c r="Q5" i="10"/>
  <c r="Q4" i="10"/>
  <c r="Q3" i="10"/>
  <c r="Q2" i="10"/>
  <c r="BC104" i="10" l="1"/>
  <c r="BA104" i="10"/>
  <c r="AY104" i="10"/>
  <c r="AW104" i="10"/>
  <c r="AU104" i="10"/>
  <c r="AQ104" i="10"/>
  <c r="AS104" i="10"/>
  <c r="AU108" i="10"/>
  <c r="AQ108" i="10"/>
  <c r="AU287" i="10"/>
  <c r="AQ287" i="10"/>
  <c r="AQ288" i="10"/>
  <c r="AU288" i="10"/>
  <c r="BK276" i="10" l="1"/>
  <c r="BK225" i="10"/>
  <c r="BK173" i="10"/>
  <c r="BK172" i="10"/>
  <c r="BK134" i="10"/>
  <c r="BK121" i="10"/>
  <c r="Z373" i="10"/>
  <c r="Z369" i="10"/>
  <c r="Z199" i="10"/>
  <c r="Z154" i="10"/>
  <c r="Z145" i="10"/>
  <c r="Z138" i="10"/>
  <c r="Z82" i="10"/>
  <c r="Z78" i="10"/>
  <c r="Z76" i="10"/>
  <c r="Z32" i="10"/>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8" i="7"/>
  <c r="E37" i="7"/>
  <c r="E36" i="7"/>
  <c r="E35" i="7"/>
  <c r="E34" i="7"/>
  <c r="E33" i="7"/>
  <c r="E32" i="7"/>
  <c r="E31" i="7"/>
  <c r="E30" i="7"/>
  <c r="E29" i="7"/>
  <c r="E28" i="7"/>
  <c r="E27" i="7"/>
  <c r="E26" i="7"/>
  <c r="E25" i="7"/>
  <c r="E24" i="7"/>
  <c r="E23" i="7"/>
  <c r="E22" i="7"/>
  <c r="E21" i="7"/>
  <c r="E20" i="7"/>
  <c r="E19" i="7"/>
  <c r="E18" i="7"/>
  <c r="E17" i="7"/>
  <c r="E16" i="7"/>
  <c r="E15" i="7"/>
  <c r="E14" i="7"/>
  <c r="Z325" i="10" l="1"/>
  <c r="Z111" i="10"/>
  <c r="Z275" i="10"/>
  <c r="Z101" i="10"/>
  <c r="Z313" i="10"/>
  <c r="Z31" i="10"/>
  <c r="Z98" i="10"/>
  <c r="Z85" i="10"/>
  <c r="Z87" i="10"/>
  <c r="Z333" i="10"/>
  <c r="Z354" i="10"/>
  <c r="Z140" i="10"/>
  <c r="Z160" i="10"/>
  <c r="Z264" i="10"/>
  <c r="Z282" i="10"/>
  <c r="Z393" i="1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tc={A33FCC2D-78D2-4783-8493-5F3D7EB0BA23}</author>
    <author>tc={86B72C7B-ACAA-43C9-9948-E519FE1F0C4C}</author>
    <author>tc={B6721520-EE83-46F5-A2BD-BD1974CCDADB}</author>
    <author>tc={D5C86B88-9F7C-4A85-91D9-1FA6AE8BEFD3}</author>
    <author>tc={452B8C89-85D3-4793-9DE3-76DC2D7724EA}</author>
    <author>tc={0670EDE3-E85B-4320-A0C1-5B17EF1A6B7E}</author>
    <author>tc={AC3E8B12-0226-4535-802F-9752B751F0CF}</author>
    <author>tc={675DEF70-19FA-4246-9623-DA522490FD34}</author>
    <author>tc={0392A525-8403-4336-9D34-3B5B646BCCA0}</author>
    <author>tc={9C3083AD-A019-44E9-8B66-3EEFFF2992D3}</author>
    <author>tc={A7C77076-EE80-4379-8CBC-B295AB946B79}</author>
    <author>tc={B134BB8D-055E-41F3-A7BB-F6A505CD36C5}</author>
    <author>tc={027BEE09-5A86-4B1C-A8D3-1AED6D0FA111}</author>
    <author>tc={9FDBB58F-95FE-4698-8F21-A337308B42C6}</author>
    <author>tc={EC732F7E-5CC1-4A0E-8071-461CD3845B81}</author>
    <author>tc={EC201434-BC9B-44B6-BD40-04E24322720B}</author>
    <author>tc={9C7C09B5-DC2F-439F-8885-62AFE514DFE5}</author>
    <author>tc={155F0FD8-8167-4672-8C13-B42F57873F78}</author>
    <author>tc={389A5341-4CB5-4639-AD2E-73AFB1E64D93}</author>
    <author>tc={CDDB61FC-F2C9-4851-8773-82CBA386DAA5}</author>
    <author>tc={220DBF04-54AC-4E6A-94E3-F3C9F16B81C1}</author>
    <author>tc={65973DFE-6711-4DC8-94A4-A113A15DFADE}</author>
    <author>tc={FDDA9867-9FFA-4E39-AF0E-6AAEF81A2364}</author>
    <author>tc={41F44EC0-3F99-45ED-B228-ABB4886C33EB}</author>
    <author>tc={B6FD2615-77C7-4D2B-BAA9-B8C7C2C8BB21}</author>
    <author>tc={11CDBA83-BCE5-4706-9CF0-C5287DDBB438}</author>
    <author>tc={E89DE367-6761-4D21-9D11-509B52D18D02}</author>
    <author>tc={1356176F-E1DA-4205-88F1-A77CD7B7602A}</author>
    <author>tc={567AC51B-6FED-4326-9174-FD6C963C71AF}</author>
    <author>tc={9684FEF1-9F2F-47A8-A19B-7EC17C5F1288}</author>
    <author>tc={270A0504-4890-4A3F-8525-719F383C1283}</author>
    <author>tc={98CC44CC-EF59-4263-B021-9113D9136480}</author>
    <author>tc={34B7E658-F8DC-4A9A-B910-D9EE98C4F4EC}</author>
    <author>tc={F1CF56F5-D031-4A02-A02F-AB9064B96040}</author>
    <author>tc={2886538B-2AF0-43A2-BE99-54AE8B426CCE}</author>
    <author>tc={3FD9A961-CE58-485B-B342-E26DEEF18807}</author>
    <author>tc={60205E29-DB16-42D0-83F3-C8249C63518C}</author>
    <author>tc={33D73D25-77AE-48D3-A821-3C28EBF6846E}</author>
    <author>tc={1AA9B6DC-33C6-4E64-BAA7-F0246DB56CDD}</author>
    <author>tc={D62931B7-D60B-4579-966A-95C917817A48}</author>
    <author>tc={25C9C923-22C9-4E0D-9EF8-1FCC466006F2}</author>
    <author>tc={E0C73F58-E2F4-4043-8AD9-F49570A074EB}</author>
    <author>tc={08AEF793-5968-49FD-BAAB-6EC144316BDA}</author>
    <author>tc={AA27BD3D-2E69-4187-9463-DF9D6BFF47E2}</author>
    <author>tc={232188D0-10D1-472C-BED0-06E1042C77BD}</author>
    <author>tc={B17BC20A-9DA1-4EB4-9A78-B2D512CF87C4}</author>
    <author>tc={64EB3632-4F78-4337-8C37-7171DD3E804F}</author>
    <author>tc={BB2631BC-7C72-453D-90BB-0FC35CD09E02}</author>
    <author>tc={E0563E8C-E846-43C9-B967-F6B1234D9917}</author>
    <author>tc={4D3CDBF9-B7B4-4A99-916B-96BF39AD7362}</author>
    <author>tc={0CBCF007-7C3E-4E12-8ED5-1F5C489C669E}</author>
    <author>tc={D416DB21-150A-4EF3-9D36-7BE4E81AAD3F}</author>
    <author>tc={7FF1CDBD-C307-4DBE-BDB3-F70D4A6E88E8}</author>
    <author>tc={3D034527-51A1-443C-B3BC-AE142F07EFE5}</author>
    <author>tc={2EC752AC-EFA2-48A3-BE4D-EE710736AF4E}</author>
    <author>tc={6B89181A-2DF1-409F-AFE2-F19E4D4546CC}</author>
    <author>tc={BB526643-8B73-4FC3-9116-1A8DD71EE61D}</author>
    <author>tc={78A465C2-47A4-47C0-B86C-A02AD72E0003}</author>
    <author>tc={3A5FF0B0-E72E-4713-B41F-1AB7C887B087}</author>
    <author>tc={42C4734F-5A8C-44D0-BABE-C9C06B5E9371}</author>
    <author>tc={2DA36D62-4D0E-465A-A7A8-040AFC5E7B8F}</author>
    <author>tc={0099DB4D-D60D-4E5B-91A6-77145F12D5E2}</author>
    <author>tc={790E1DA2-62D3-4D3D-B1B2-0B3F2BFD3FD1}</author>
    <author>tc={E236A786-D334-423C-B026-C1F4433C05EC}</author>
    <author>tc={81B826B9-8372-4437-B7D7-47B4BCBC642F}</author>
    <author>tc={A1E0DCA9-DA55-4A39-8B6A-138608D01C71}</author>
    <author>tc={36F123C4-7259-4840-85CE-1B5784F58EA8}</author>
    <author>tc={AD37EA0B-9D6D-4C82-8615-87F4E733BFFB}</author>
    <author>tc={DF522192-FDAD-4E3B-91F8-D9245C9A7675}</author>
    <author>tc={5B227F68-E1DC-47DF-A7C9-B5C92E7B426A}</author>
    <author>tc={DD1CFFEF-8456-465F-B661-A6345B7FD27E}</author>
    <author>tc={6A4E3D5C-57C0-4C94-B35B-4B7EA22609B5}</author>
    <author>tc={B9A81475-72F7-438E-852B-5FD511B46969}</author>
    <author>tc={539EC37B-DAD0-496F-BCA1-119DC5D36A74}</author>
    <author>tc={390E0F50-7932-4CB8-8FA5-DAF465571E66}</author>
    <author>tc={EC82655F-AFCD-4B81-B4BB-6CCADFD2CD89}</author>
    <author>tc={B27D4876-747C-46C3-B61E-3CE65E67331F}</author>
    <author>tc={8101CFF7-C27A-4704-A53C-E69B093417DD}</author>
    <author>tc={5F0FC1DF-9611-4649-9417-C238717DDF90}</author>
    <author>tc={71356325-9B1D-4CCD-93C5-E8C8B744CFBC}</author>
    <author>tc={352FDE0F-ED5C-4CA2-ADF9-2721F3F9E72D}</author>
    <author>tc={2678D2E9-5D51-4C9C-AFD5-79B59AA6781A}</author>
    <author>tc={ACC2437F-6572-430A-ADC9-874B81A12F6B}</author>
    <author>tc={256FFEDA-4601-4AD4-971A-181719C55056}</author>
    <author>tc={8BAE1C2A-4AC1-4A55-B619-B205B8DAC1FF}</author>
    <author>tc={F9C9B39F-E775-410F-94F2-9D9A16D434E6}</author>
    <author>tc={59522E7C-769B-4BC5-89A8-131678AE01C3}</author>
    <author>tc={DAA0071A-4DBB-49CB-8F24-123CDD2C550B}</author>
    <author>tc={88263FAC-59B0-4957-87ED-71A19C7182A2}</author>
    <author>tc={DF4ADF26-A675-4DBD-A041-E201103326AA}</author>
    <author>tc={061F21C2-E874-41D8-B8C0-38FFBFA96D1A}</author>
    <author>tc={24461F83-FBAC-450C-B90F-41B508825231}</author>
    <author>tc={3DD47061-AF6D-4EF4-96EF-349FC7A24B6F}</author>
    <author>tc={D5411139-E1AF-4416-89C2-BE48064DEA36}</author>
    <author>tc={C3873C56-44F8-40EB-AE1D-BD9E5B5510EA}</author>
    <author>tc={48B2BD49-B314-4D12-A072-DBBB3B17F3AF}</author>
    <author>tc={5F6BC1E8-4372-4A41-90D2-CA9BE7EDD8F0}</author>
    <author>tc={FF37C37F-1B3C-441A-9142-0854B28152F1}</author>
    <author>tc={A415660E-F186-4AF5-AB89-F19B10F6EA6F}</author>
    <author>tc={DE7E006F-1AD3-4F8E-96F7-D7DED7D0EE01}</author>
    <author>tc={A053D8AC-CFA1-427E-814B-0241600A7B9E}</author>
    <author>tc={D3C2053B-E0CE-4D0D-9F90-93CD28D2845E}</author>
    <author>tc={276A5C6A-E5EB-4E6D-ABD3-77E122F9E8DB}</author>
    <author>tc={1E4561B2-4AF8-4A29-AD08-DFF89503E36C}</author>
    <author>tc={BB039710-16DA-4A27-AE2F-5FCE0F076856}</author>
    <author>tc={FF3B2FA8-BBD9-4E4E-972E-2467BAE43294}</author>
    <author>tc={86D51C6D-FE14-4677-9628-BA67E9B60E6E}</author>
    <author>tc={947FB99C-692C-4DAB-AFC2-A695315A98DF}</author>
    <author>tc={AD2BB6DF-7D24-4AF3-A323-5396F38816D3}</author>
    <author>tc={3C76CDBC-1329-4D80-A949-D90190400D44}</author>
    <author>tc={CDC94C47-AA8A-468C-866C-A3680CC1818D}</author>
    <author>tc={3BD7E63B-7526-4759-8D48-225D960E950D}</author>
    <author>tc={DCF80C4D-4377-4736-A006-C695F77EA56B}</author>
    <author>tc={346EEA5D-4B4B-4EB4-8644-288BC881C6A6}</author>
    <author>tc={B96F9F2F-0ED7-4FEC-A681-CA29F0B9FC05}</author>
    <author>tc={5ABB2E7A-AF4A-49A0-9B03-F78D2F283FB5}</author>
    <author>tc={8487292B-DCCF-4944-B37D-0E015F150BB5}</author>
    <author>tc={CC4E2E9F-248A-4F4E-8B84-DB07CE570A65}</author>
    <author>tc={0B1ADD75-2C6D-43AB-860F-5A6D7E9916B1}</author>
    <author>tc={F00C3F99-B104-4180-A590-66E4E6C6EA05}</author>
    <author>tc={4D5B0717-EB6A-47EA-A438-6A2FC84FD95B}</author>
    <author>tc={920DE7B1-91E4-463F-9025-DFA94A2DAD4D}</author>
    <author>tc={5F95BB60-79F6-42EF-BC4F-3A4FD6E88AA5}</author>
    <author>tc={944D6ED5-77DA-4F8C-9160-CD7A442C0BB9}</author>
    <author>tc={BA97E59B-8416-46A0-A6DF-A2A773DCE07A}</author>
    <author>tc={6E7E0B4C-9EB7-436F-97ED-688BB28E8052}</author>
    <author>tc={706916F9-AA6F-47BC-AE26-68C8490EF044}</author>
    <author>tc={4B452F8F-6E4E-4CF5-8770-19354D1259E9}</author>
    <author>tc={01E4A264-FA65-4D9C-A222-C5B4ADC16C50}</author>
    <author>tc={6176476C-4E56-4D2C-B04F-5527C8F8C7F2}</author>
    <author>tc={51DB0A91-2B8B-458B-9B2C-31DD38856D41}</author>
    <author>tc={53145C3D-8D6E-4398-9A53-D135A7E781C5}</author>
    <author>tc={B6934F73-3FBE-4B5D-8D71-F96C6C158E18}</author>
    <author>tc={A567DFEA-CD32-4A9C-A792-7ACF2A707CFB}</author>
    <author>tc={ED7E802B-9D80-49C1-82DB-3E8F3B97A5BB}</author>
    <author>tc={509C4B25-02EB-4A8B-BD77-8D56689642D1}</author>
    <author>tc={BB1BEA97-ECD0-43B5-9B89-50310AB96A6B}</author>
    <author>tc={04D0C1F0-C69E-4F59-BD01-F335259E858F}</author>
    <author>tc={52747973-BB17-4FA3-8F91-4B6DB45B0FBA}</author>
    <author>tc={1694A4A7-8D27-4600-A5A8-DD588D45F408}</author>
    <author>tc={61097211-91D0-473B-B439-EFB8C0A52A9A}</author>
    <author>tc={3F5FFAFE-C22C-4C77-A8DD-A5390D12C47E}</author>
    <author>tc={14B1ACD4-5A0C-4915-AFA5-D07B7B4D6CC2}</author>
    <author>tc={6AEF2BCB-139E-48E5-8402-C5B2265ACD84}</author>
    <author>tc={6C928AB9-4D00-42E1-942F-41F9F1FDEFDA}</author>
    <author>tc={1E52F8E1-7DB0-4C37-9E0B-FA00CC1DAB4E}</author>
    <author>tc={F0C2102C-5805-4FF0-97BE-F18802229C16}</author>
    <author>tc={87A8C2EF-1CF4-4A3E-8318-99593FC8370D}</author>
    <author>tc={6864D3CC-F55F-4B33-BC4E-B385A31905BC}</author>
    <author>tc={F7C6A65E-B4AD-408D-8628-E96A8BC7FE34}</author>
    <author>tc={F1C41704-8F18-4DA5-BAC2-6AD0B44A7091}</author>
    <author>tc={5E1B9D64-BD18-45F5-8193-C569F651A382}</author>
    <author>tc={C6F07735-82BB-4B8F-BAD4-FF159CDBEB38}</author>
    <author>tc={753B39B3-7837-44C0-8075-D9BA7F319C16}</author>
    <author>tc={A017D164-C1D8-445E-A75E-C6543565A66E}</author>
    <author>tc={9F165417-0719-479F-BB95-70557305897A}</author>
    <author>tc={EB4B9F98-EEBC-416E-81CF-B6B033D1EE47}</author>
    <author>tc={2A8B2F32-113F-4368-B912-9CA20A78C190}</author>
    <author>tc={A494474A-0E76-4DDE-93A0-8126436DAB22}</author>
    <author>tc={D4A8B518-8A06-498D-9603-DAD1A3FAFBEE}</author>
    <author>tc={D25284F9-AFF2-4956-9449-D6AAAA140CA7}</author>
    <author>tc={DA771704-7356-44C1-9137-F3BAEC00192C}</author>
    <author>tc={D9125993-FCF5-4783-B46B-DC76910ADD32}</author>
    <author>tc={405B38E8-D162-4857-A441-9B3B5CD2201F}</author>
    <author>tc={42FF9298-3EB8-4986-AC41-553E2428CB98}</author>
    <author>tc={632E6F0B-6107-4AC6-B3D5-07CE11857FEC}</author>
    <author>tc={136D22C1-D3E1-4496-821A-8400CF06D24D}</author>
    <author>tc={7049EBBD-8CF3-49DA-B499-F10636B45643}</author>
    <author>tc={A6693A19-BC0C-471F-85A0-564E50673D35}</author>
    <author>tc={857744D1-4485-4DAE-9308-0D3CEF1AFE64}</author>
    <author>tc={05DC6ADF-7A66-49A1-B8C5-9817A8DA6873}</author>
    <author>tc={B3B3F255-93F5-433D-88F9-A95DBD732109}</author>
    <author>tc={D20F1C9A-E7C3-484C-97A0-E32AC8F6BECF}</author>
    <author>tc={A75A1C8F-482D-4FA6-AA30-F3A0F1978F39}</author>
    <author>tc={AEA02DA9-29C6-4D69-A6A7-B1285C83F437}</author>
    <author>tc={32BEC15C-9FC7-446E-B16B-B4E8CE646554}</author>
    <author>tc={C4D1081F-57AC-4522-8C59-A635301909C4}</author>
    <author>tc={B3C3C611-5C86-4E10-9545-CA076E209400}</author>
    <author>tc={4405FB13-7364-4695-8F6B-8B0FB51CCA51}</author>
    <author>tc={205AF9CA-5EA8-48FF-9740-201A93CA943F}</author>
    <author>tc={0FA1E478-5911-455C-91C5-D1EE50722423}</author>
    <author>tc={D51A515B-14E2-4DCD-A0E5-5661BB30FB5E}</author>
    <author>tc={94BE81C0-3178-4D2E-8FAF-9BF0A3416562}</author>
    <author>tc={FADAE095-D7BE-4922-8E86-D329C39A9861}</author>
    <author>tc={B9FC1337-DA13-42D6-8C9B-08BAEB13CA84}</author>
    <author>tc={71ED5F27-CBE3-4FD4-86D8-C316710C4057}</author>
    <author>tc={F3E2AA46-6BDD-4FDB-99B7-43C5EFFAD930}</author>
    <author>tc={C59F5B45-3C5D-4818-A712-0FCD75048957}</author>
    <author>tc={ACABD371-5205-4DBD-B0C8-E1586E8B77EA}</author>
    <author>tc={00E01A99-4503-4B79-BA5C-FFBB222093BF}</author>
    <author>tc={BB87CCBA-9147-4BE3-8A85-39BC0078E7AC}</author>
    <author>tc={71E2C8FD-B17C-424E-93A7-652998DC17C6}</author>
    <author>tc={E4A0CF53-B2CC-4D07-979D-FC7F52944A99}</author>
    <author>tc={4B24B590-AC70-4523-A0BA-1B642FED6522}</author>
    <author>tc={48090311-956F-403A-96C9-D74284B224BD}</author>
    <author>tc={62321811-B89E-42F2-8A35-FE9CA9E375FF}</author>
    <author>tc={AC3B0837-C3A6-437F-B9F5-100130F53914}</author>
    <author>tc={73A0827D-5D82-43B0-9A35-055D6EF2EBF7}</author>
    <author>tc={D09C2B9C-4EDC-421C-96B4-6F79D8D7B392}</author>
    <author>tc={C0B78895-9377-4294-95B3-3310BD5FDD4D}</author>
    <author>tc={53C8C364-4BEB-4149-ACA1-698003B31407}</author>
    <author>tc={A658BA42-5F16-4775-A980-9DB22F4F4B28}</author>
    <author>tc={DE68C545-644C-416B-A38A-CDEF00787A6A}</author>
    <author>tc={695EAF2F-DC6F-4462-AA83-DA1DA2541D19}</author>
    <author>tc={8A7DCCE7-06C1-4452-B4C2-81941F8FEBFB}</author>
    <author>tc={8C247D28-59C3-4501-A020-24C574E4BB74}</author>
    <author>tc={560E727A-4867-497A-858B-269D83E3A956}</author>
    <author>tc={C5700BCE-E92C-444C-AD19-42728346C7A2}</author>
    <author>tc={344AD92E-9F80-471C-BF00-041C876C7787}</author>
    <author>tc={C588456B-C1EC-4223-9EAC-2318411E2D67}</author>
    <author>tc={EF44270D-8338-4BB2-B86A-6975D3A59726}</author>
    <author>tc={6B731686-94A5-47D3-B0B1-53DDD12C5CE1}</author>
    <author>tc={490B2FF2-DA2E-4591-83DF-2EC7FD73F6D9}</author>
    <author>tc={CA699041-E6C4-4AFE-92D8-A4948D52B229}</author>
    <author>tc={91A68737-312A-473D-9E5C-0A26619179EA}</author>
    <author>tc={967A6276-4AD9-44DD-81B3-1A779DD8245B}</author>
    <author>tc={038B3187-2CD5-4B1F-BD4D-C9116BBC6355}</author>
    <author>tc={8258DC94-D543-426F-A30C-9980711C27C0}</author>
    <author>tc={B96A18AE-B6C4-4A67-B379-06B4F3C2FE05}</author>
    <author>tc={B5A83F65-6360-47DF-BA95-6B05A9CF97D0}</author>
    <author>tc={5B0C68D0-61BB-4D7C-A42D-881732B8A72E}</author>
    <author>tc={77D05411-BA41-458E-9362-B3FA8C511624}</author>
    <author>tc={B591291F-BE8D-4628-96D2-B44AF6D43481}</author>
    <author>tc={C8BEF4CC-A18D-472D-9A44-A14FB909FBCB}</author>
    <author>tc={AB1AB6CA-8637-4FDE-BD64-DA95C728C802}</author>
    <author>tc={E2544B45-3553-4D1F-9FFB-CEB1DEFA6246}</author>
    <author>tc={DA6FD09D-3776-4ACF-918D-F2B8B1C65907}</author>
    <author>tc={359DE912-4819-41CB-9783-D6B784825451}</author>
    <author>tc={184BF508-6CA3-4A7E-8320-B518264C3699}</author>
    <author>tc={5B35CBB8-131E-41F6-A020-9BD4ACACB157}</author>
    <author>tc={36D38A84-083D-4C31-81EB-C823B43BB0F2}</author>
    <author>tc={5BF90B9D-265F-419E-B83D-E8844865CB38}</author>
    <author>tc={13DDF0FA-0B6D-4883-A0B6-F339AC21E8B0}</author>
    <author>tc={1259580B-DBA3-45B1-8B60-178895D51BFD}</author>
    <author>tc={1C4B52D6-6026-41EE-81C9-8DB47146BCB5}</author>
    <author>tc={B5247FBA-6828-43F6-9EB0-CEBFF870A77B}</author>
    <author>tc={5AC5FC67-67D0-48DB-BFAF-1F53A3DAEF14}</author>
    <author>tc={366842A2-54EA-4870-910A-16DBCF09AE20}</author>
    <author>tc={61A2D20C-EC98-49D8-AAB6-08F5FF6F883B}</author>
    <author>tc={89007A35-0FA7-4ECB-86E4-92758CE38DF6}</author>
    <author>tc={2B4240B9-A5A2-4989-B1EA-E4737AEE0203}</author>
    <author>tc={33F421B5-D1BE-479A-AF02-70DC54BABBDE}</author>
    <author>tc={0E9EC7B0-6DBC-4C42-B119-3E552D928639}</author>
    <author>tc={9C021465-7427-417B-A3A6-AAFD9C5BDECE}</author>
    <author>tc={CFC5EE71-3273-4677-BD16-8D5A3F8CB06D}</author>
    <author>tc={74708708-A369-4FE3-B612-E0775A2CE7D3}</author>
    <author>tc={7B12BDE1-66F6-416B-9BB1-DF8CDAC2427A}</author>
    <author>tc={478ED856-ABCB-4997-A4DE-787E239A09C9}</author>
    <author>tc={3CB4A30C-C883-435E-9C16-DB45A9E0BFC1}</author>
    <author>tc={D0EE7640-3712-489B-83B6-0AFA2BA51680}</author>
    <author>tc={FA97BC9F-328B-4028-91B7-E24242AA43F0}</author>
    <author>tc={5C99F524-5868-4478-8D5C-87232AA01368}</author>
    <author>tc={63EF6B84-805B-4E56-9885-D4B547C6D3EC}</author>
    <author>tc={2B275576-3B60-4EE5-96AD-7CAA8A112782}</author>
    <author>tc={FD9A86D7-12AD-4F15-89B8-70DAC99DCB57}</author>
    <author>tc={13CFC2B4-C26D-46B2-A8A0-19B0ECBAD8CB}</author>
    <author>tc={6B572A40-5A93-401C-A349-86F04009D895}</author>
    <author>tc={3C759180-0577-4C0D-890F-2B4E1B51B210}</author>
    <author>tc={72C21144-8E26-410C-844B-95C87370CF38}</author>
    <author>tc={27C5364D-7FF0-455E-8383-CFA453BE6429}</author>
    <author>tc={97427313-375A-414B-9798-B53FE7338B41}</author>
    <author>tc={E6853CB5-65EA-4681-9786-A3C6C5DFDE64}</author>
    <author>tc={AB2B9BB6-B0B6-44C6-840F-01E98B0343F1}</author>
    <author>tc={C08F32D8-8D04-4492-A32C-BD0790C0044A}</author>
    <author>tc={6AA5E238-9C1D-4633-B670-2FAA7475AAA0}</author>
    <author>tc={3F15F74C-CC7C-441C-80D9-6EC8BB11E83A}</author>
    <author>tc={FAC3844C-8156-42F8-9E20-9730C3089940}</author>
    <author>tc={E62D175F-32C4-4917-941A-CFBDA926249F}</author>
    <author>tc={C4DBE68D-A5E5-4C1D-B406-FEAF6C6C4E48}</author>
    <author>tc={0031A6FB-B1F3-4DA4-8188-60EAAEA2FFAC}</author>
    <author>tc={51C2966D-1E9A-4EE5-B7BD-880DC3ADDFD2}</author>
    <author>tc={01A8ED76-2241-446C-96E3-C8924AB2EBE1}</author>
    <author>tc={0E2DFD63-4485-4B28-B6DC-4BDC213ECEE5}</author>
    <author>tc={99DD365F-865F-40BA-B9AA-41DECDDAF72D}</author>
    <author>tc={5F6F0E08-BBC5-4644-9810-108CB4C4D5FA}</author>
    <author>tc={FDAAF25D-8983-44E0-9277-C912E5D68E57}</author>
    <author>tc={94878ECD-F904-4A95-8D1B-F89EB7874F45}</author>
    <author>tc={CCE238C3-F73A-438B-AFB2-1814F163CFE2}</author>
    <author>tc={06912188-E9BE-4627-8342-45718BC7548E}</author>
    <author>tc={EF659323-599A-484C-BFE8-7F591B05A58D}</author>
    <author>tc={A8F5327F-9A19-41C9-8073-E2FEF445BBAF}</author>
    <author>tc={10A98219-B59D-43A6-B9F6-0D8DCF2FAD88}</author>
    <author>tc={26303D97-8A1D-46E6-8A92-526A9DA8E2CF}</author>
    <author>tc={09A311A3-1C81-4F7D-87BF-8DBC3F3FFDDE}</author>
    <author>tc={9463D37B-DD7B-417A-84D4-AEA774AD7044}</author>
    <author>tc={05BBC24E-A058-4CDC-ABDE-54101804A95B}</author>
    <author>tc={28191FE6-9886-43BC-9376-C1829794705C}</author>
    <author>tc={8241E6B1-6CD6-484E-A04A-A9C8057B7408}</author>
    <author>tc={0703AC10-62DE-42F3-BA9B-4D66995EF0B9}</author>
    <author>tc={F7B890ED-EC85-4184-890C-BBEFAD74A227}</author>
    <author>tc={7A8D8923-D80D-492F-AB27-20F04C18ABB7}</author>
    <author>tc={26F58E2D-3C2F-4D80-B7F2-0411590AE384}</author>
    <author>tc={2814E0EA-096F-4827-A981-13935C5074F1}</author>
    <author>tc={72340B5D-12AF-42A6-96BA-5A90F812173A}</author>
    <author>tc={8ED9923A-5306-4525-9816-E6B2477CA04F}</author>
    <author>tc={E1207091-7747-4781-A694-74336A5ABE19}</author>
    <author>tc={4FC65211-7659-4115-90D0-4B2BA3EC0593}</author>
    <author>tc={BE55B151-D673-4872-B58C-B8D3557E193A}</author>
    <author>tc={7FCEF9AB-584E-4A7C-B7E4-6B71B91C5D2A}</author>
    <author>tc={0E0ED27F-0B97-4236-9138-B6215017549A}</author>
    <author>tc={33005FBD-465C-4210-9454-A9F8E79533F5}</author>
    <author>tc={6063C41F-60EF-482C-91D8-6516984CA056}</author>
    <author>tc={0E7C4CD4-E626-444D-86A7-624718FFFAE6}</author>
    <author>tc={4320FA31-E4EB-4264-8884-1BAE1DE2F187}</author>
    <author>tc={AC8A8535-FFD5-4464-9DC3-77D7A6C92FAA}</author>
    <author>tc={39FCABEA-F1E6-49F6-98ED-0068544C9FA2}</author>
    <author>tc={464A1AA6-6FCB-4807-9AC0-797B06A662CC}</author>
    <author>tc={7D8147F7-99B7-4910-94C5-22316D538833}</author>
    <author>tc={84841458-75FC-434F-BAE8-05763F4FA736}</author>
    <author>tc={BA4469D4-A0CE-40D0-ADD2-B698172E0B5A}</author>
    <author>tc={064E5030-CDA1-4475-9A70-6D66D627BDD3}</author>
    <author>tc={9215C4D3-1EF3-4B51-9A0A-DDC1F548D96D}</author>
    <author>tc={75BD0EE2-8DAC-4FE2-A4D1-3AD89D24406B}</author>
    <author>tc={4434F816-74D6-4AC6-A9D6-9B88CF4B76FC}</author>
    <author>tc={85583DAB-C996-43EF-BB54-E49FC1678FD4}</author>
    <author>tc={E1FD86A6-C716-4075-9CF1-8281B0868DB2}</author>
    <author>tc={30179397-8C3A-4E26-AB05-9C5E034BF323}</author>
    <author>tc={BD988CDD-6FB2-48FC-AB70-A012B9EBB5B8}</author>
    <author>tc={B429F7C3-6E31-489E-BD37-B367B88DECB5}</author>
    <author>tc={0309F5DE-EDFF-42DE-96B7-9BC320521215}</author>
    <author>tc={9574EC5C-9FC9-4D8B-AAD1-DE7265FE7EA8}</author>
    <author>tc={1D8EC28C-EED8-4B85-A351-83E808977FF5}</author>
    <author>tc={5C071381-472E-455B-B2D7-25AEBF57BD69}</author>
  </authors>
  <commentList>
    <comment ref="AV15" authorId="0" shapeId="0" xr:uid="{A33FCC2D-78D2-4783-8493-5F3D7EB0BA2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D’après EQS Dossier 2025 :
1,7.10-5 / 10 = 1,6.10-6 µg/L
Pourquoi pas 1,7.10-6 µg/L ?</t>
      </text>
    </comment>
    <comment ref="Y17" authorId="1" shapeId="0" xr:uid="{86B72C7B-ACAA-43C9-9948-E519FE1F0C4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17" authorId="2" shapeId="0" xr:uid="{B6721520-EE83-46F5-A2BD-BD1974CCDAD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17" authorId="3" shapeId="0" xr:uid="{D5C86B88-9F7C-4A85-91D9-1FA6AE8BEFD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17" authorId="4" shapeId="0" xr:uid="{452B8C89-85D3-4793-9DE3-76DC2D7724E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17" authorId="5" shapeId="0" xr:uid="{0670EDE3-E85B-4320-A0C1-5B17EF1A6B7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17" authorId="6" shapeId="0" xr:uid="{AC3E8B12-0226-4535-802F-9752B751F0C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17" authorId="7" shapeId="0" xr:uid="{675DEF70-19FA-4246-9623-DA522490FD3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17" authorId="8" shapeId="0" xr:uid="{0392A525-8403-4336-9D34-3B5B646BCCA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U36" authorId="9" shapeId="0" xr:uid="{9C3083AD-A019-44E9-8B66-3EEFFF2992D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Y37" authorId="10" shapeId="0" xr:uid="{A7C77076-EE80-4379-8CBC-B295AB946B7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37" authorId="11" shapeId="0" xr:uid="{B134BB8D-055E-41F3-A7BB-F6A505CD36C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37" authorId="12" shapeId="0" xr:uid="{027BEE09-5A86-4B1C-A8D3-1AED6D0FA11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37" authorId="13" shapeId="0" xr:uid="{9FDBB58F-95FE-4698-8F21-A337308B42C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37" authorId="14" shapeId="0" xr:uid="{EC732F7E-5CC1-4A0E-8071-461CD3845B8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37" authorId="15" shapeId="0" xr:uid="{EC201434-BC9B-44B6-BD40-04E24322720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37" authorId="16" shapeId="0" xr:uid="{9C7C09B5-DC2F-439F-8885-62AFE514DFE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37" authorId="17" shapeId="0" xr:uid="{155F0FD8-8167-4672-8C13-B42F57873F7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38" authorId="18" shapeId="0" xr:uid="{389A5341-4CB5-4639-AD2E-73AFB1E64D9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38" authorId="19" shapeId="0" xr:uid="{CDDB61FC-F2C9-4851-8773-82CBA386DAA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38" authorId="20" shapeId="0" xr:uid="{220DBF04-54AC-4E6A-94E3-F3C9F16B81C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38" authorId="21" shapeId="0" xr:uid="{65973DFE-6711-4DC8-94A4-A113A15DFAD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38" authorId="22" shapeId="0" xr:uid="{FDDA9867-9FFA-4E39-AF0E-6AAEF81A236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38" authorId="23" shapeId="0" xr:uid="{41F44EC0-3F99-45ED-B228-ABB4886C33E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38" authorId="24" shapeId="0" xr:uid="{B6FD2615-77C7-4D2B-BAA9-B8C7C2C8BB2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38" authorId="25" shapeId="0" xr:uid="{11CDBA83-BCE5-4706-9CF0-C5287DDBB43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39" authorId="26" shapeId="0" xr:uid="{E89DE367-6761-4D21-9D11-509B52D18D0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39" authorId="27" shapeId="0" xr:uid="{1356176F-E1DA-4205-88F1-A77CD7B7602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39" authorId="28" shapeId="0" xr:uid="{567AC51B-6FED-4326-9174-FD6C963C71A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39" authorId="29" shapeId="0" xr:uid="{9684FEF1-9F2F-47A8-A19B-7EC17C5F128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39" authorId="30" shapeId="0" xr:uid="{270A0504-4890-4A3F-8525-719F383C128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39" authorId="31" shapeId="0" xr:uid="{98CC44CC-EF59-4263-B021-9113D913648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39" authorId="32" shapeId="0" xr:uid="{34B7E658-F8DC-4A9A-B910-D9EE98C4F4E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39" authorId="33" shapeId="0" xr:uid="{F1CF56F5-D031-4A02-A02F-AB9064B9604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D40" authorId="34" shapeId="0" xr:uid="{2886538B-2AF0-43A2-BE99-54AE8B426CC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PFOA as a single substance</t>
      </text>
    </comment>
    <comment ref="BE40" authorId="35" shapeId="0" xr:uid="{3FD9A961-CE58-485B-B342-E26DEEF1880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PFOA as a single substance</t>
      </text>
    </comment>
    <comment ref="BF40" authorId="36" shapeId="0" xr:uid="{60205E29-DB16-42D0-83F3-C8249C63518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PFOA as a single substance</t>
      </text>
    </comment>
    <comment ref="BG40" authorId="37" shapeId="0" xr:uid="{33D73D25-77AE-48D3-A821-3C28EBF6846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Since a decreased vaccination response is regarded as a risk factor for disease rather than a disease itself, and since the study was based on infants which appear to be a vulnerable population group, no additional assessment factors for potential intraindividual differences in toxicokinetics and toxicodynamics were deemed necessary. </t>
      </text>
    </comment>
    <comment ref="BH40" authorId="38" shapeId="0" xr:uid="{1AA9B6DC-33C6-4E64-BAA7-F0246DB56CD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PFOA as a single substance</t>
      </text>
    </comment>
    <comment ref="BI40" authorId="39" shapeId="0" xr:uid="{D62931B7-D60B-4579-966A-95C917817A4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PFOA as a single substance</t>
      </text>
    </comment>
    <comment ref="BJ40" authorId="40" shapeId="0" xr:uid="{25C9C923-22C9-4E0D-9EF8-1FCC466006F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PFOA as a single substance</t>
      </text>
    </comment>
    <comment ref="BK40" authorId="41" shapeId="0" xr:uid="{E0C73F58-E2F4-4043-8AD9-F49570A074E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Since a decreased vaccination response is regarded as a risk factor for disease rather than a disease itself, and since the study was based on infants which appear to be a vulnerable population group, no additional assessment factors for potential intraindividual differences in toxicokinetics and toxicodynamics were deemed necessary. </t>
      </text>
    </comment>
    <comment ref="BL40" authorId="42" shapeId="0" xr:uid="{08AEF793-5968-49FD-BAAB-6EC144316BD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PFOA as a single substance</t>
      </text>
    </comment>
    <comment ref="Y41" authorId="43" shapeId="0" xr:uid="{AA27BD3D-2E69-4187-9463-DF9D6BFF47E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41" authorId="44" shapeId="0" xr:uid="{232188D0-10D1-472C-BED0-06E1042C77B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41" authorId="45" shapeId="0" xr:uid="{B17BC20A-9DA1-4EB4-9A78-B2D512CF87C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41" authorId="46" shapeId="0" xr:uid="{64EB3632-4F78-4337-8C37-7171DD3E804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41" authorId="47" shapeId="0" xr:uid="{BB2631BC-7C72-453D-90BB-0FC35CD09E0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41" authorId="48" shapeId="0" xr:uid="{E0563E8C-E846-43C9-B967-F6B1234D991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41" authorId="49" shapeId="0" xr:uid="{4D3CDBF9-B7B4-4A99-916B-96BF39AD736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41" authorId="50" shapeId="0" xr:uid="{0CBCF007-7C3E-4E12-8ED5-1F5C489C669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42" authorId="51" shapeId="0" xr:uid="{D416DB21-150A-4EF3-9D36-7BE4E81AAD3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42" authorId="52" shapeId="0" xr:uid="{7FF1CDBD-C307-4DBE-BDB3-F70D4A6E88E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42" authorId="53" shapeId="0" xr:uid="{3D034527-51A1-443C-B3BC-AE142F07EFE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42" authorId="54" shapeId="0" xr:uid="{2EC752AC-EFA2-48A3-BE4D-EE710736AF4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42" authorId="55" shapeId="0" xr:uid="{6B89181A-2DF1-409F-AFE2-F19E4D4546C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42" authorId="56" shapeId="0" xr:uid="{BB526643-8B73-4FC3-9116-1A8DD71EE61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42" authorId="57" shapeId="0" xr:uid="{78A465C2-47A4-47C0-B86C-A02AD72E000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42" authorId="58" shapeId="0" xr:uid="{3A5FF0B0-E72E-4713-B41F-1AB7C887B08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43" authorId="59" shapeId="0" xr:uid="{42C4734F-5A8C-44D0-BABE-C9C06B5E937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43" authorId="60" shapeId="0" xr:uid="{2DA36D62-4D0E-465A-A7A8-040AFC5E7B8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43" authorId="61" shapeId="0" xr:uid="{0099DB4D-D60D-4E5B-91A6-77145F12D5E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43" authorId="62" shapeId="0" xr:uid="{790E1DA2-62D3-4D3D-B1B2-0B3F2BFD3FD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43" authorId="63" shapeId="0" xr:uid="{E236A786-D334-423C-B026-C1F4433C05E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43" authorId="64" shapeId="0" xr:uid="{81B826B9-8372-4437-B7D7-47B4BCBC642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43" authorId="65" shapeId="0" xr:uid="{A1E0DCA9-DA55-4A39-8B6A-138608D01C7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43" authorId="66" shapeId="0" xr:uid="{36F123C4-7259-4840-85CE-1B5784F58EA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44" authorId="67" shapeId="0" xr:uid="{AD37EA0B-9D6D-4C82-8615-87F4E733BFF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44" authorId="68" shapeId="0" xr:uid="{DF522192-FDAD-4E3B-91F8-D9245C9A767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44" authorId="69" shapeId="0" xr:uid="{5B227F68-E1DC-47DF-A7C9-B5C92E7B426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44" authorId="70" shapeId="0" xr:uid="{DD1CFFEF-8456-465F-B661-A6345B7FD27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44" authorId="71" shapeId="0" xr:uid="{6A4E3D5C-57C0-4C94-B35B-4B7EA22609B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44" authorId="72" shapeId="0" xr:uid="{B9A81475-72F7-438E-852B-5FD511B4696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44" authorId="73" shapeId="0" xr:uid="{539EC37B-DAD0-496F-BCA1-119DC5D36A7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44" authorId="74" shapeId="0" xr:uid="{390E0F50-7932-4CB8-8FA5-DAF465571E6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45" authorId="75" shapeId="0" xr:uid="{EC82655F-AFCD-4B81-B4BB-6CCADFD2CD8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45" authorId="76" shapeId="0" xr:uid="{B27D4876-747C-46C3-B61E-3CE65E67331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45" authorId="77" shapeId="0" xr:uid="{8101CFF7-C27A-4704-A53C-E69B093417D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45" authorId="78" shapeId="0" xr:uid="{5F0FC1DF-9611-4649-9417-C238717DDF9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45" authorId="79" shapeId="0" xr:uid="{71356325-9B1D-4CCD-93C5-E8C8B744CFB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45" authorId="80" shapeId="0" xr:uid="{352FDE0F-ED5C-4CA2-ADF9-2721F3F9E72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45" authorId="81" shapeId="0" xr:uid="{2678D2E9-5D51-4C9C-AFD5-79B59AA6781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45" authorId="82" shapeId="0" xr:uid="{ACC2437F-6572-430A-ADC9-874B81A12F6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46" authorId="83" shapeId="0" xr:uid="{256FFEDA-4601-4AD4-971A-181719C5505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46" authorId="84" shapeId="0" xr:uid="{8BAE1C2A-4AC1-4A55-B619-B205B8DAC1F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46" authorId="85" shapeId="0" xr:uid="{F9C9B39F-E775-410F-94F2-9D9A16D434E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46" authorId="86" shapeId="0" xr:uid="{59522E7C-769B-4BC5-89A8-131678AE01C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46" authorId="87" shapeId="0" xr:uid="{DAA0071A-4DBB-49CB-8F24-123CDD2C550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46" authorId="88" shapeId="0" xr:uid="{88263FAC-59B0-4957-87ED-71A19C7182A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46" authorId="89" shapeId="0" xr:uid="{DF4ADF26-A675-4DBD-A041-E201103326A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46" authorId="90" shapeId="0" xr:uid="{061F21C2-E874-41D8-B8C0-38FFBFA96D1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47" authorId="91" shapeId="0" xr:uid="{24461F83-FBAC-450C-B90F-41B50882523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47" authorId="92" shapeId="0" xr:uid="{3DD47061-AF6D-4EF4-96EF-349FC7A24B6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47" authorId="93" shapeId="0" xr:uid="{D5411139-E1AF-4416-89C2-BE48064DEA3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47" authorId="94" shapeId="0" xr:uid="{C3873C56-44F8-40EB-AE1D-BD9E5B5510E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47" authorId="95" shapeId="0" xr:uid="{48B2BD49-B314-4D12-A072-DBBB3B17F3A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47" authorId="96" shapeId="0" xr:uid="{5F6BC1E8-4372-4A41-90D2-CA9BE7EDD8F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47" authorId="97" shapeId="0" xr:uid="{FF37C37F-1B3C-441A-9142-0854B28152F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47" authorId="98" shapeId="0" xr:uid="{A415660E-F186-4AF5-AB89-F19B10F6EA6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48" authorId="99" shapeId="0" xr:uid="{DE7E006F-1AD3-4F8E-96F7-D7DED7D0EE0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48" authorId="100" shapeId="0" xr:uid="{A053D8AC-CFA1-427E-814B-0241600A7B9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48" authorId="101" shapeId="0" xr:uid="{D3C2053B-E0CE-4D0D-9F90-93CD28D2845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48" authorId="102" shapeId="0" xr:uid="{276A5C6A-E5EB-4E6D-ABD3-77E122F9E8D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48" authorId="103" shapeId="0" xr:uid="{1E4561B2-4AF8-4A29-AD08-DFF89503E36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48" authorId="104" shapeId="0" xr:uid="{BB039710-16DA-4A27-AE2F-5FCE0F07685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48" authorId="105" shapeId="0" xr:uid="{FF3B2FA8-BBD9-4E4E-972E-2467BAE4329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48" authorId="106" shapeId="0" xr:uid="{86D51C6D-FE14-4677-9628-BA67E9B60E6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49" authorId="107" shapeId="0" xr:uid="{947FB99C-692C-4DAB-AFC2-A695315A98D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49" authorId="108" shapeId="0" xr:uid="{AD2BB6DF-7D24-4AF3-A323-5396F38816D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49" authorId="109" shapeId="0" xr:uid="{3C76CDBC-1329-4D80-A949-D90190400D4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49" authorId="110" shapeId="0" xr:uid="{CDC94C47-AA8A-468C-866C-A3680CC1818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49" authorId="111" shapeId="0" xr:uid="{3BD7E63B-7526-4759-8D48-225D960E950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49" authorId="112" shapeId="0" xr:uid="{DCF80C4D-4377-4736-A006-C695F77EA56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49" authorId="113" shapeId="0" xr:uid="{346EEA5D-4B4B-4EB4-8644-288BC881C6A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49" authorId="114" shapeId="0" xr:uid="{B96F9F2F-0ED7-4FEC-A681-CA29F0B9FC0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0" authorId="115" shapeId="0" xr:uid="{5ABB2E7A-AF4A-49A0-9B03-F78D2F283FB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0" authorId="116" shapeId="0" xr:uid="{8487292B-DCCF-4944-B37D-0E015F150BB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0" authorId="117" shapeId="0" xr:uid="{CC4E2E9F-248A-4F4E-8B84-DB07CE570A6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0" authorId="118" shapeId="0" xr:uid="{0B1ADD75-2C6D-43AB-860F-5A6D7E9916B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0" authorId="119" shapeId="0" xr:uid="{F00C3F99-B104-4180-A590-66E4E6C6EA0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0" authorId="120" shapeId="0" xr:uid="{4D5B0717-EB6A-47EA-A438-6A2FC84FD95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0" authorId="121" shapeId="0" xr:uid="{920DE7B1-91E4-463F-9025-DFA94A2DAD4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0" authorId="122" shapeId="0" xr:uid="{5F95BB60-79F6-42EF-BC4F-3A4FD6E88AA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1" authorId="123" shapeId="0" xr:uid="{944D6ED5-77DA-4F8C-9160-CD7A442C0BB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1" authorId="124" shapeId="0" xr:uid="{BA97E59B-8416-46A0-A6DF-A2A773DCE07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1" authorId="125" shapeId="0" xr:uid="{6E7E0B4C-9EB7-436F-97ED-688BB28E805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1" authorId="126" shapeId="0" xr:uid="{706916F9-AA6F-47BC-AE26-68C8490EF04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1" authorId="127" shapeId="0" xr:uid="{4B452F8F-6E4E-4CF5-8770-19354D1259E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1" authorId="128" shapeId="0" xr:uid="{01E4A264-FA65-4D9C-A222-C5B4ADC16C5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1" authorId="129" shapeId="0" xr:uid="{6176476C-4E56-4D2C-B04F-5527C8F8C7F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1" authorId="130" shapeId="0" xr:uid="{51DB0A91-2B8B-458B-9B2C-31DD38856D4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2" authorId="131" shapeId="0" xr:uid="{53145C3D-8D6E-4398-9A53-D135A7E781C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2" authorId="132" shapeId="0" xr:uid="{B6934F73-3FBE-4B5D-8D71-F96C6C158E1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2" authorId="133" shapeId="0" xr:uid="{A567DFEA-CD32-4A9C-A792-7ACF2A707CF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2" authorId="134" shapeId="0" xr:uid="{ED7E802B-9D80-49C1-82DB-3E8F3B97A5B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2" authorId="135" shapeId="0" xr:uid="{509C4B25-02EB-4A8B-BD77-8D56689642D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2" authorId="136" shapeId="0" xr:uid="{BB1BEA97-ECD0-43B5-9B89-50310AB96A6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2" authorId="137" shapeId="0" xr:uid="{04D0C1F0-C69E-4F59-BD01-F335259E858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2" authorId="138" shapeId="0" xr:uid="{52747973-BB17-4FA3-8F91-4B6DB45B0FB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3" authorId="139" shapeId="0" xr:uid="{1694A4A7-8D27-4600-A5A8-DD588D45F40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3" authorId="140" shapeId="0" xr:uid="{61097211-91D0-473B-B439-EFB8C0A52A9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3" authorId="141" shapeId="0" xr:uid="{3F5FFAFE-C22C-4C77-A8DD-A5390D12C47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3" authorId="142" shapeId="0" xr:uid="{14B1ACD4-5A0C-4915-AFA5-D07B7B4D6CC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3" authorId="143" shapeId="0" xr:uid="{6AEF2BCB-139E-48E5-8402-C5B2265ACD8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3" authorId="144" shapeId="0" xr:uid="{6C928AB9-4D00-42E1-942F-41F9F1FDEFD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3" authorId="145" shapeId="0" xr:uid="{1E52F8E1-7DB0-4C37-9E0B-FA00CC1DAB4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3" authorId="146" shapeId="0" xr:uid="{F0C2102C-5805-4FF0-97BE-F18802229C1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C54" authorId="147" shapeId="0" xr:uid="{87A8C2EF-1CF4-4A3E-8318-99593FC8370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 and Relative Potency Factor (RPF): Perfluorooctanoic acid (PFOA) (CAS 335-67-1, EU 206-397-9) (RPF 1)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D54" authorId="148" shapeId="0" xr:uid="{6864D3CC-F55F-4B33-BC4E-B385A31905B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 and Relative Potency Factor (RPF): Perfluorooctanoic acid (PFOA) (CAS 335-67-1, EU 206-397-9) (RPF 1)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U54" authorId="149" shapeId="0" xr:uid="{F7C6A65E-B4AD-408D-8628-E96A8BC7FE3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V54" authorId="150" shapeId="0" xr:uid="{F1C41704-8F18-4DA5-BAC2-6AD0B44A709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Y54" authorId="151" shapeId="0" xr:uid="{5E1B9D64-BD18-45F5-8193-C569F651A38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4" authorId="152" shapeId="0" xr:uid="{C6F07735-82BB-4B8F-BAD4-FF159CDBEB3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4" authorId="153" shapeId="0" xr:uid="{753B39B3-7837-44C0-8075-D9BA7F319C1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4" authorId="154" shapeId="0" xr:uid="{A017D164-C1D8-445E-A75E-C6543565A66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4" authorId="155" shapeId="0" xr:uid="{9F165417-0719-479F-BB95-70557305897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4" authorId="156" shapeId="0" xr:uid="{EB4B9F98-EEBC-416E-81CF-B6B033D1EE4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4" authorId="157" shapeId="0" xr:uid="{2A8B2F32-113F-4368-B912-9CA20A78C19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4" authorId="158" shapeId="0" xr:uid="{A494474A-0E76-4DDE-93A0-8126436DAB2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5" authorId="159" shapeId="0" xr:uid="{D4A8B518-8A06-498D-9603-DAD1A3FAFBE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5" authorId="160" shapeId="0" xr:uid="{D25284F9-AFF2-4956-9449-D6AAAA140CA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5" authorId="161" shapeId="0" xr:uid="{DA771704-7356-44C1-9137-F3BAEC00192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5" authorId="162" shapeId="0" xr:uid="{D9125993-FCF5-4783-B46B-DC76910ADD3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5" authorId="163" shapeId="0" xr:uid="{405B38E8-D162-4857-A441-9B3B5CD2201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5" authorId="164" shapeId="0" xr:uid="{42FF9298-3EB8-4986-AC41-553E2428CB9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5" authorId="165" shapeId="0" xr:uid="{632E6F0B-6107-4AC6-B3D5-07CE11857FE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5" authorId="166" shapeId="0" xr:uid="{136D22C1-D3E1-4496-821A-8400CF06D24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6" authorId="167" shapeId="0" xr:uid="{7049EBBD-8CF3-49DA-B499-F10636B4564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6" authorId="168" shapeId="0" xr:uid="{A6693A19-BC0C-471F-85A0-564E50673D3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6" authorId="169" shapeId="0" xr:uid="{857744D1-4485-4DAE-9308-0D3CEF1AFE6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6" authorId="170" shapeId="0" xr:uid="{05DC6ADF-7A66-49A1-B8C5-9817A8DA687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6" authorId="171" shapeId="0" xr:uid="{B3B3F255-93F5-433D-88F9-A95DBD73210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6" authorId="172" shapeId="0" xr:uid="{D20F1C9A-E7C3-484C-97A0-E32AC8F6BEC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6" authorId="173" shapeId="0" xr:uid="{A75A1C8F-482D-4FA6-AA30-F3A0F1978F3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6" authorId="174" shapeId="0" xr:uid="{AEA02DA9-29C6-4D69-A6A7-B1285C83F43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7" authorId="175" shapeId="0" xr:uid="{32BEC15C-9FC7-446E-B16B-B4E8CE64655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7" authorId="176" shapeId="0" xr:uid="{C4D1081F-57AC-4522-8C59-A635301909C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7" authorId="177" shapeId="0" xr:uid="{B3C3C611-5C86-4E10-9545-CA076E20940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7" authorId="178" shapeId="0" xr:uid="{4405FB13-7364-4695-8F6B-8B0FB51CCA5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7" authorId="179" shapeId="0" xr:uid="{205AF9CA-5EA8-48FF-9740-201A93CA943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7" authorId="180" shapeId="0" xr:uid="{0FA1E478-5911-455C-91C5-D1EE5072242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7" authorId="181" shapeId="0" xr:uid="{D51A515B-14E2-4DCD-A0E5-5661BB30FB5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7" authorId="182" shapeId="0" xr:uid="{94BE81C0-3178-4D2E-8FAF-9BF0A341656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8" authorId="183" shapeId="0" xr:uid="{FADAE095-D7BE-4922-8E86-D329C39A986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8" authorId="184" shapeId="0" xr:uid="{B9FC1337-DA13-42D6-8C9B-08BAEB13CA8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8" authorId="185" shapeId="0" xr:uid="{71ED5F27-CBE3-4FD4-86D8-C316710C405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8" authorId="186" shapeId="0" xr:uid="{F3E2AA46-6BDD-4FDB-99B7-43C5EFFAD93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8" authorId="187" shapeId="0" xr:uid="{C59F5B45-3C5D-4818-A712-0FCD7504895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8" authorId="188" shapeId="0" xr:uid="{ACABD371-5205-4DBD-B0C8-E1586E8B77E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8" authorId="189" shapeId="0" xr:uid="{00E01A99-4503-4B79-BA5C-FFBB222093B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8" authorId="190" shapeId="0" xr:uid="{BB87CCBA-9147-4BE3-8A85-39BC0078E7A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9" authorId="191" shapeId="0" xr:uid="{71E2C8FD-B17C-424E-93A7-652998DC17C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9" authorId="192" shapeId="0" xr:uid="{E4A0CF53-B2CC-4D07-979D-FC7F52944A9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9" authorId="193" shapeId="0" xr:uid="{4B24B590-AC70-4523-A0BA-1B642FED652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9" authorId="194" shapeId="0" xr:uid="{48090311-956F-403A-96C9-D74284B224B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9" authorId="195" shapeId="0" xr:uid="{62321811-B89E-42F2-8A35-FE9CA9E375F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9" authorId="196" shapeId="0" xr:uid="{AC3B0837-C3A6-437F-B9F5-100130F5391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9" authorId="197" shapeId="0" xr:uid="{73A0827D-5D82-43B0-9A35-055D6EF2EBF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9" authorId="198" shapeId="0" xr:uid="{D09C2B9C-4EDC-421C-96B4-6F79D8D7B39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60" authorId="199" shapeId="0" xr:uid="{C0B78895-9377-4294-95B3-3310BD5FDD4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60" authorId="200" shapeId="0" xr:uid="{53C8C364-4BEB-4149-ACA1-698003B3140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60" authorId="201" shapeId="0" xr:uid="{A658BA42-5F16-4775-A980-9DB22F4F4B2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60" authorId="202" shapeId="0" xr:uid="{DE68C545-644C-416B-A38A-CDEF00787A6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60" authorId="203" shapeId="0" xr:uid="{695EAF2F-DC6F-4462-AA83-DA1DA2541D1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60" authorId="204" shapeId="0" xr:uid="{8A7DCCE7-06C1-4452-B4C2-81941F8FEBF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60" authorId="205" shapeId="0" xr:uid="{8C247D28-59C3-4501-A020-24C574E4BB7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60" authorId="206" shapeId="0" xr:uid="{560E727A-4867-497A-858B-269D83E3A95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U61" authorId="207" shapeId="0" xr:uid="{C5700BCE-E92C-444C-AD19-42728346C7A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Y62" authorId="208" shapeId="0" xr:uid="{344AD92E-9F80-471C-BF00-041C876C778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62" authorId="209" shapeId="0" xr:uid="{C588456B-C1EC-4223-9EAC-2318411E2D6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62" authorId="210" shapeId="0" xr:uid="{EF44270D-8338-4BB2-B86A-6975D3A5972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62" authorId="211" shapeId="0" xr:uid="{6B731686-94A5-47D3-B0B1-53DDD12C5CE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62" authorId="212" shapeId="0" xr:uid="{490B2FF2-DA2E-4591-83DF-2EC7FD73F6D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62" authorId="213" shapeId="0" xr:uid="{CA699041-E6C4-4AFE-92D8-A4948D52B22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62" authorId="214" shapeId="0" xr:uid="{91A68737-312A-473D-9E5C-0A26619179E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62" authorId="215" shapeId="0" xr:uid="{967A6276-4AD9-44DD-81B3-1A779DD8245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C73" authorId="216" shapeId="0" xr:uid="{038B3187-2CD5-4B1F-BD4D-C9116BBC635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
      </text>
    </comment>
    <comment ref="D73" authorId="217" shapeId="0" xr:uid="{8258DC94-D543-426F-A30C-9980711C27C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Y73" authorId="218" shapeId="0" xr:uid="{B96A18AE-B6C4-4A67-B379-06B4F3C2FE0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C74" authorId="219" shapeId="0" xr:uid="{B5A83F65-6360-47DF-BA95-6B05A9CF97D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D74" authorId="220" shapeId="0" xr:uid="{5B0C68D0-61BB-4D7C-A42D-881732B8A72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Y74" authorId="221" shapeId="0" xr:uid="{77D05411-BA41-458E-9362-B3FA8C51162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C75" authorId="222" shapeId="0" xr:uid="{B591291F-BE8D-4628-96D2-B44AF6D4348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
      </text>
    </comment>
    <comment ref="D75" authorId="223" shapeId="0" xr:uid="{C8BEF4CC-A18D-472D-9A44-A14FB909FBC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
      </text>
    </comment>
    <comment ref="Y75" authorId="224" shapeId="0" xr:uid="{AB1AB6CA-8637-4FDE-BD64-DA95C728C80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C76" authorId="225" shapeId="0" xr:uid="{E2544B45-3553-4D1F-9FFB-CEB1DEFA624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
      </text>
    </comment>
    <comment ref="D76" authorId="226" shapeId="0" xr:uid="{DA6FD09D-3776-4ACF-918D-F2B8B1C6590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
      </text>
    </comment>
    <comment ref="Y76" authorId="227" shapeId="0" xr:uid="{359DE912-4819-41CB-9783-D6B78482545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C77" authorId="228" shapeId="0" xr:uid="{184BF508-6CA3-4A7E-8320-B518264C369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
      </text>
    </comment>
    <comment ref="D77" authorId="229" shapeId="0" xr:uid="{5B35CBB8-131E-41F6-A020-9BD4ACACB15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
      </text>
    </comment>
    <comment ref="Y77" authorId="230" shapeId="0" xr:uid="{36D38A84-083D-4C31-81EB-C823B43BB0F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U78" authorId="231" shapeId="0" xr:uid="{5BF90B9D-265F-419E-B83D-E8844865CB3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79" authorId="232" shapeId="0" xr:uid="{13DDF0FA-0B6D-4883-A0B6-F339AC21E8B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AZ87" authorId="233" shapeId="0" xr:uid="{1259580B-DBA3-45B1-8B60-178895D51BF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Corresponding to :
* 12 µg/kg sed ww
* 2,5 µg/L</t>
      </text>
    </comment>
    <comment ref="BB87" authorId="234" shapeId="0" xr:uid="{1C4B52D6-6026-41EE-81C9-8DB47146BCB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Corresponding to :
* 12 µg/kg sed ww
* 2,5 µg/L</t>
      </text>
    </comment>
    <comment ref="C92" authorId="235" shapeId="0" xr:uid="{B5247FBA-6828-43F6-9EB0-CEBFF870A77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D92" authorId="236" shapeId="0" xr:uid="{5AC5FC67-67D0-48DB-BFAF-1F53A3DAEF1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Y92" authorId="237" shapeId="0" xr:uid="{366842A2-54EA-4870-910A-16DBCF09AE2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U94" authorId="238" shapeId="0" xr:uid="{61A2D20C-EC98-49D8-AAB6-08F5FF6F883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C95" authorId="239" shapeId="0" xr:uid="{89007A35-0FA7-4ECB-86E4-92758CE38DF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Tributyltin compounds including tributyltin-cation (CAS 36643-28-4).</t>
      </text>
    </comment>
    <comment ref="D95" authorId="240" shapeId="0" xr:uid="{2B4240B9-A5A2-4989-B1EA-E4737AEE020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Tributyltin compounds including tributyltin-cation (CAS 36643-28-4).</t>
      </text>
    </comment>
    <comment ref="BB95" authorId="241" shapeId="0" xr:uid="{33F421B5-D1BE-479A-AF02-70DC54BABBD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Comments from SCHEER (March 2023) on EQS dossier 2022
Considered preliminary by SCHEER until marine data for the most sensitive taxonomic group (sediment-dwelling molluscs) are available.</t>
      </text>
    </comment>
    <comment ref="U97" authorId="242" shapeId="0" xr:uid="{0E9EC7B0-6DBC-4C42-B119-3E552D92863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C99" authorId="243" shapeId="0" xr:uid="{9C021465-7427-417B-A3A6-AAFD9C5BDEC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CAS 52315-07-8 refers to an isomer mixture of cypermethrin, alpha-cypermethrin (CAS 67375-30-8, EU 257-842-9), beta-cypermethrin (CAS 65731-84-2, EU 265-898-0), theta-cypermethrin (CAS 71691-59-1) and zeta-cypermethrin (CAS 1315501-18-8, EU 257-842-9).</t>
      </text>
    </comment>
    <comment ref="D99" authorId="244" shapeId="0" xr:uid="{CFC5EE71-3273-4677-BD16-8D5A3F8CB06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CAS 52315-07-8 refers to an isomer mixture of cypermethrin, alpha-cypermethrin (CAS 67375-30-8, EU 257-842-9), beta-cypermethrin (CAS 65731-84-2, EU 265-898-0), theta-cypermethrin (CAS 71691-59-1) and zeta-cypermethrin (CAS 1315501-18-8, EU 257-842-9).</t>
      </text>
    </comment>
    <comment ref="U99" authorId="245" shapeId="0" xr:uid="{74708708-A369-4FE3-B612-E0775A2CE7D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105" authorId="246" shapeId="0" xr:uid="{7B12BDE1-66F6-416B-9BB1-DF8CDAC2427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Y107" authorId="247" shapeId="0" xr:uid="{478ED856-ABCB-4997-A4DE-787E239A09C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BH108" authorId="248" shapeId="0" xr:uid="{3CB4A30C-C883-435E-9C16-DB45A9E0BFC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carcinogen, derivation of QS normally required but QS for drinking water abstraction will presumably cover this exposure route as well DW</t>
      </text>
    </comment>
    <comment ref="BI108" authorId="249" shapeId="0" xr:uid="{D0EE7640-3712-489B-83B6-0AFA2BA5168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carcinogen, derivation of QS normally required but QS for drinking water abstraction will presumably cover this exposure route as well DW</t>
      </text>
    </comment>
    <comment ref="BJ108" authorId="250" shapeId="0" xr:uid="{FA97BC9F-328B-4028-91B7-E24242AA43F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carcinogen, derivation of QS normally required but QS for drinking water abstraction will presumably cover this exposure route as well DW</t>
      </text>
    </comment>
    <comment ref="AE109" authorId="251" shapeId="0" xr:uid="{5C99F524-5868-4478-8D5C-87232AA0136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 QSdw hh est choisie comme QS discriminante, y compris pour les eaux non soumises à l'abstraction d'eau potable</t>
      </text>
    </comment>
    <comment ref="AF109" authorId="252" shapeId="0" xr:uid="{63EF6B84-805B-4E56-9885-D4B547C6D3E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 QSdw hh est choisie comme QS discriminante, y compris pour les eaux non soumises à l'abstraction d'eau potable</t>
      </text>
    </comment>
    <comment ref="AK109" authorId="253" shapeId="0" xr:uid="{2B275576-3B60-4EE5-96AD-7CAA8A11278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 QSdw hh est choisie comme QS discriminante, y compris pour les eaux non soumises à l'abstraction d'eau potable</t>
      </text>
    </comment>
    <comment ref="AL109" authorId="254" shapeId="0" xr:uid="{FD9A86D7-12AD-4F15-89B8-70DAC99DCB5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 QSdw hh est choisie comme QS discriminante, y compris pour les eaux non soumises à l'abstraction d'eau potable</t>
      </text>
    </comment>
    <comment ref="U110" authorId="255" shapeId="0" xr:uid="{13CFC2B4-C26D-46B2-A8A0-19B0ECBAD8C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AB114" authorId="256" shapeId="0" xr:uid="{6B572A40-5A93-401C-A349-86F04009D89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En cours de révision Ineris 2026</t>
      </text>
    </comment>
    <comment ref="AC114" authorId="257" shapeId="0" xr:uid="{3C759180-0577-4C0D-890F-2B4E1B51B21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En cours de révision Ineris 2026</t>
      </text>
    </comment>
    <comment ref="C115" authorId="258" shapeId="0" xr:uid="{72C21144-8E26-410C-844B-95C87370CF3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compounds: 7 polychlorinated dibenzo-p-dioxins (PCDDs): 2,3,7,8-T4CDD (CAS 1746-01-6, EU 217-122-7), 1,2,3,7,8-P5CDD (CAS 40321-76-4), 1,2,3,4,7,8-H6CDD (CAS 39227-28-6), 1,2,3,6,7,8-H6CDD (CAS 57653-85-7), 1,2,3,7,8,9-H6CDD (CAS 19408-74-3), 1,2,3,4,6,7,8-H7CDD (CAS 35822-46-9), 1,2,3,4,6,7,8,9-O8CDD (CAS 3268-87-9) ; 10 polychlorinated dibenzofurans (PCDFs): 2,3,7,8-T4CDF (CAS 51207-31-9), 1,2,3,7,8-P5CDF (CAS 57117-41-6), 2,3,4,7,8-P5CDF (CAS 57117-31-4), 1,2,3,4,7,8-H6CDF (CAS 70648-26-9), 1,2,3,6,7,8-H6CDF (CAS 57117-44-9), 1,2,3,7,8,9-H6CDF (CAS 72918-21-9), 2,3,4,6,7,8-H6CDF (CAS 60851-34-5), 1,2,3,4,6,7,8-H7CDF (CAS 67562-39-4), 1,2,3,4,7,8,9-H7CDF (CAS 55673-89-7), 1,2,3,4,6,7,8,9-O8CDF (CAS 39001-02-0) ; 12 dioxin-like polychlorinated biphenyls (PCB-DLs): 3,3’,4,4’-T4CB (PCB 77, CAS 32598-13-3), 3,3’,4’,5-T4CB (PCB 81, CAS 70362-50-4), 2,3,3',4,4'-P5CB (PCB 105, CAS 32598-14-4), 2,3,4,4',5-P5CB (PCB 114, CAS 74472-37-0), 2,3',4,4',5-P5CB (PCB 118, CAS 31508-00-6), 2,3',4,4',5'-P5CB (PCB 123, CAS 65510-44-3), 3,3’,4,4’,5-P5CB (PCB 126, CAS 57465-28-8), 2,3,3',4,4',5-H6CB (PCB 156, CAS 38380-08-4), 2,3,3',4,4',5'-H6CB (PCB 157, CAS 69782-90-7), 2,3',4,4',5,5'-H6CB (PCB 167, CAS 52663-72-6), 3,3’,4,4’,5,5’-H6CB (PCB 169, CAS 32774-16-6), 2,3,3',4,4',5,5'-H7CB (PCB 189, CAS 39635-31-9).</t>
      </text>
    </comment>
    <comment ref="Y115" authorId="259" shapeId="0" xr:uid="{27C5364D-7FF0-455E-8383-CFA453BE642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
      </text>
    </comment>
    <comment ref="AP115" authorId="260" shapeId="0" xr:uid="{97427313-375A-414B-9798-B53FE7338B4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
      </text>
    </comment>
    <comment ref="BD115" authorId="261" shapeId="0" xr:uid="{E6853CB5-65EA-4681-9786-A3C6C5DFDE6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
      </text>
    </comment>
    <comment ref="BH115" authorId="262" shapeId="0" xr:uid="{AB2B9BB6-B0B6-44C6-840F-01E98B0343F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
      </text>
    </comment>
    <comment ref="U117" authorId="263" shapeId="0" xr:uid="{C08F32D8-8D04-4492-A32C-BD0790C0044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118" authorId="264" shapeId="0" xr:uid="{6AA5E238-9C1D-4633-B670-2FAA7475AAA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121" authorId="265" shapeId="0" xr:uid="{3F15F74C-CC7C-441C-80D9-6EC8BB11E83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AQ122" authorId="266" shapeId="0" xr:uid="{FAC3844C-8156-42F8-9E20-9730C308994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2025 quotes :
- “lack of fully qualifying long-term studies with this estrogenic steroid. Therefore, existing literature was evaluated to estimate, whether comparative data of EE2, E2, and E1 allow to derive a preliminary EQS based on relative potency”
- “in vitro and in vivo data report a lower potency of E1 compared to E2. A factor of 2 up to 100 demonstrates the variability according to the assay type. In vivo data are most likely affected by metabolic transformation of E1 into E2, resulting partly in lower effect levels of E1 exposure. In a pragmatic approach, the data can be used to derive a preliminary EQS. 
A conservative and sufficiently precautionary approach would be to apply a factor of 2 on the EQS of E2 to derive the preliminary EQS of E1.”</t>
      </text>
    </comment>
    <comment ref="AU122" authorId="267" shapeId="0" xr:uid="{E62D175F-32C4-4917-941A-CFBDA926249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2025 quotes :
- “lack of fully qualifying long-term studies with this estrogenic steroid. Therefore, existing literature was evaluated to estimate, whether comparative data of EE2, E2, and E1 allow to derive a preliminary EQS based on relative potency”
- “in vitro and in vivo data report a lower potency of E1 compared to E2. A factor of 2 up to 100 demonstrates the variability according to the assay type. In vivo data are most likely affected by metabolic transformation of E1 into E2, resulting partly in lower effect levels of E1 exposure. In a pragmatic approach, the data can be used to derive a preliminary EQS. 
A conservative and sufficiently precautionary approach would be to apply a factor of 2 on the EQS of E2 to derive the preliminary EQS of E1.”</t>
      </text>
    </comment>
    <comment ref="BE123" authorId="268" shapeId="0" xr:uid="{C4DBE68D-A5E5-4C1D-B406-FEAF6C6C4E4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(November 2022) :
Considering that fluoranthene is not a biomagnifying molecule, the critical food item is not fish, but bivalves and crustaceans.</t>
      </text>
    </comment>
    <comment ref="BF123" authorId="269" shapeId="0" xr:uid="{0031A6FB-B1F3-4DA4-8188-60EAAEA2FFA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(November 2022) :
Furthermore, considering the biodilution observed in food web studies, derivation of the QSbiota, secpois, sw was not considered necessary. </t>
      </text>
    </comment>
    <comment ref="U124" authorId="270" shapeId="0" xr:uid="{51C2966D-1E9A-4EE5-B7BD-880DC3ADDFD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Eaux destinées à la production d’eau potable : 0,1 µg/L
Eaux non destinées à la production d’eau potable : 86,7 µg/L</t>
      </text>
    </comment>
    <comment ref="AZ134" authorId="271" shapeId="0" xr:uid="{01A8ED76-2241-446C-96E3-C8924AB2EBE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(January 2023):
According to the SCHEER Final Opinion (2022)[20]: “the equation used and the default assumptions are different from those proposed by the  recent EQS TGD (EC, 2018). Therefore, it is the opinion of the SCHEER that the whole section should be revised according to the new EQS TGD”.</t>
      </text>
    </comment>
    <comment ref="BB134" authorId="272" shapeId="0" xr:uid="{0E2DFD63-4485-4B28-B6DC-4BDC213ECEE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(January 2023):
According to the SCHEER Final Opinion (2022)[20]: “the equation used and the default assumptions are different from those proposed by the  recent EQS TGD (EC, 2018). Therefore, it is the opinion of the SCHEER that the whole section should be revised according to the new EQS TGD”.</t>
      </text>
    </comment>
    <comment ref="BM134" authorId="273" shapeId="0" xr:uid="{99DD365F-865F-40BA-B9AA-41DECDDAF72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(January 2023):
“No limit value for HCBD in drinking water is set in the EU Drinking Water Directive, neither in Council Directive 98/83/EC, nor in the revised Drinking Water Directive (Directive (EU) 2020/2184) did not include HCBD. Furthermore, no “A1-value" was set for drinking water abstraction in Council Directive 75/440/EEC (now repealed). 
For drinking water, the World Health Organisation (WHO) proposed a guide value of 0.6 µg/L [8][16]. 
However, according to the SCHEER final Opinion, the standard for pesticides (Directive (EU) 2020/2184) of 0.1 µg/l for drinking water is more adequate since HCBD has been also used as a pesticide for some agricultural applications.
This value is higher than all the quality standards derived for other objectives of protection. Hence, the calculation of a specific QS referring to the abstraction of water intended for human consumption in areas designated in accordance with the EQS Technical Guidance [13] is not necessary.”</t>
      </text>
    </comment>
    <comment ref="U135" authorId="274" shapeId="0" xr:uid="{5F6F0E08-BBC5-4644-9810-108CB4C4D5F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C136" authorId="275" shapeId="0" xr:uid="{FDAAF25D-8983-44E0-9277-C912E5D68E5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D136" authorId="276" shapeId="0" xr:uid="{94878ECD-F904-4A95-8D1B-F89EB7874F4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Y136" authorId="277" shapeId="0" xr:uid="{CCE238C3-F73A-438B-AFB2-1814F163CFE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U138" authorId="278" shapeId="0" xr:uid="{06912188-E9BE-4627-8342-45718BC7548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C139" authorId="279" shapeId="0" xr:uid="{EF659323-599A-484C-BFE8-7F591B05A58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D139" authorId="280" shapeId="0" xr:uid="{A8F5327F-9A19-41C9-8073-E2FEF445BBA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Y139" authorId="281" shapeId="0" xr:uid="{10A98219-B59D-43A6-B9F6-0D8DCF2FAD8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U142" authorId="282" shapeId="0" xr:uid="{26303D97-8A1D-46E6-8A92-526A9DA8E2C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143" authorId="283" shapeId="0" xr:uid="{09A311A3-1C81-4F7D-87BF-8DBC3F3FFDD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AE147" authorId="284" shapeId="0" xr:uid="{9463D37B-DD7B-417A-84D4-AEA774AD704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Valeur révisée Ineris 2019 (non considérée dans l’arr. 2023)</t>
      </text>
    </comment>
    <comment ref="AG147" authorId="285" shapeId="0" xr:uid="{05BBC24E-A058-4CDC-ABDE-54101804A95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Valeur révisée Ineris 2019 (non considérée dans l’arr. 2023)</t>
      </text>
    </comment>
    <comment ref="AI147" authorId="286" shapeId="0" xr:uid="{28191FE6-9886-43BC-9376-C1829794705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Valeur révisée Ineris 2019 (non considérée dans l’arr. 2023)</t>
      </text>
    </comment>
    <comment ref="AK147" authorId="287" shapeId="0" xr:uid="{8241E6B1-6CD6-484E-A04A-A9C8057B740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Valeur révisée Ineris 2019 (non considérée dans l’arr. 2023)</t>
      </text>
    </comment>
    <comment ref="AN147" authorId="288" shapeId="0" xr:uid="{0703AC10-62DE-42F3-BA9B-4D66995EF0B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Valeur révisée Ineris 2019 (non considérée dans l’arr. 2023)</t>
      </text>
    </comment>
    <comment ref="U149" authorId="289" shapeId="0" xr:uid="{F7B890ED-EC85-4184-890C-BBEFAD74A22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EQS refers to bioavailable concentrations of the substances.</t>
      </text>
    </comment>
    <comment ref="U150" authorId="290" shapeId="0" xr:uid="{7A8D8923-D80D-492F-AB27-20F04C18ABB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C157" authorId="291" shapeId="0" xr:uid="{26F58E2D-3C2F-4D80-B7F2-0411590AE38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Tributyltin compounds including tributyltin-cation (CAS 36643-28-4).</t>
      </text>
    </comment>
    <comment ref="D157" authorId="292" shapeId="0" xr:uid="{2814E0EA-096F-4827-A981-13935C5074F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Tributyltin compounds including tributyltin-cation (CAS 36643-28-4).</t>
      </text>
    </comment>
    <comment ref="BB157" authorId="293" shapeId="0" xr:uid="{72340B5D-12AF-42A6-96BA-5A90F812173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Comments from SCHEER (March 2023) on EQS dossier 2022
Considered preliminary by SCHEER until marine data for the most sensitive taxonomic group (sediment-dwelling molluscs) are available.</t>
      </text>
    </comment>
    <comment ref="BH165" authorId="294" shapeId="0" xr:uid="{8ED9923A-5306-4525-9816-E6B2477CA04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 
«because of the huge uncertainty associated with the calculation, neither the derived QShh.food nor the corresponding QShh.water should be imposed as quality standards. They can be considered as indicative values only.»</t>
      </text>
    </comment>
    <comment ref="BI165" authorId="295" shapeId="0" xr:uid="{E1207091-7747-4781-A694-74336A5ABE1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 
« because of the huge uncertainty associated with the calculation, neither the derived QShh.food nor the corresponding QShh.water should be imposed as quality standards. They can be considered as indicative values only. »</t>
      </text>
    </comment>
    <comment ref="BJ165" authorId="296" shapeId="0" xr:uid="{4FC65211-7659-4115-90D0-4B2BA3EC059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 
« because of the huge uncertainty associated with the calculation, neither the derived QShh.food nor the corresponding QShh.water should be imposed as quality standards. They can be considered as indicative values only. »</t>
      </text>
    </comment>
    <comment ref="U166" authorId="297" shapeId="0" xr:uid="{BE55B151-D673-4872-B58C-B8D3557E193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167" authorId="298" shapeId="0" xr:uid="{7FCEF9AB-584E-4A7C-B7E4-6B71B91C5D2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169" authorId="299" shapeId="0" xr:uid="{0E0ED27F-0B97-4236-9138-B6215017549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EQS refers to bioavailable concentrations of the substances.</t>
      </text>
    </comment>
    <comment ref="BI169" authorId="300" shapeId="0" xr:uid="{33005FBD-465C-4210-9454-A9F8E79533F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 given the uncertainty factors associated with lead bioaccumulation such as the variability in and between taxonomic groups as well as the apparent ability of aquatic organisms to actively regulate their lead uptake it should be considered to use the maximum levels imposed by Commission Regulation (EC) No 466/2001 as quality standards rather than a water concentration
based standard. »</t>
      </text>
    </comment>
    <comment ref="BJ169" authorId="301" shapeId="0" xr:uid="{6063C41F-60EF-482C-91D8-6516984CA05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 given the uncertainty factors associated with lead bioaccumulation such as the variability in and between taxonomic groups as well as the apparent ability of aquatic organisms to actively regulate their lead uptake it should be considered to use the maximum levels imposed by Commission Regulation (EC) No 466/2001 as quality standards rather than a water concentration
based standard. »</t>
      </text>
    </comment>
    <comment ref="U170" authorId="302" shapeId="0" xr:uid="{0E7C4CD4-E626-444D-86A7-624718FFFAE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C171" authorId="303" shapeId="0" xr:uid="{4320FA31-E4EB-4264-8884-1BAE1DE2F18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D171" authorId="304" shapeId="0" xr:uid="{AC8A8535-FFD5-4464-9DC3-77D7A6C92FA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
</t>
      </text>
    </comment>
    <comment ref="U171" authorId="305" shapeId="0" xr:uid="{39FCABEA-F1E6-49F6-98ED-0068544C9FA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V171" authorId="306" shapeId="0" xr:uid="{464A1AA6-6FCB-4807-9AC0-797B06A662C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Y171" authorId="307" shapeId="0" xr:uid="{7D8147F7-99B7-4910-94C5-22316D53883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171" authorId="308" shapeId="0" xr:uid="{84841458-75FC-434F-BAE8-05763F4FA73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171" authorId="309" shapeId="0" xr:uid="{BA4469D4-A0CE-40D0-ADD2-B698172E0B5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171" authorId="310" shapeId="0" xr:uid="{064E5030-CDA1-4475-9A70-6D66D627BDD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171" authorId="311" shapeId="0" xr:uid="{9215C4D3-1EF3-4B51-9A0A-DDC1F548D96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171" authorId="312" shapeId="0" xr:uid="{75BD0EE2-8DAC-4FE2-A4D1-3AD89D24406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171" authorId="313" shapeId="0" xr:uid="{4434F816-74D6-4AC6-A9D6-9B88CF4B76F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171" authorId="314" shapeId="0" xr:uid="{85583DAB-C996-43EF-BB54-E49FC1678FD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U173" authorId="315" shapeId="0" xr:uid="{E1FD86A6-C716-4075-9CF1-8281B0868DB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177" authorId="316" shapeId="0" xr:uid="{30179397-8C3A-4E26-AB05-9C5E034BF32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178" authorId="317" shapeId="0" xr:uid="{BD988CDD-6FB2-48FC-AB70-A012B9EBB5B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C181" authorId="318" shapeId="0" xr:uid="{B429F7C3-6E31-489E-BD37-B367B88DECB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Tributyltin compounds including tributyltin-cation (CAS 36643-28-4).</t>
      </text>
    </comment>
    <comment ref="D181" authorId="319" shapeId="0" xr:uid="{0309F5DE-EDFF-42DE-96B7-9BC32052121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Tributyltin compounds including tributyltin-cation (CAS 36643-28-4).</t>
      </text>
    </comment>
    <comment ref="BB181" authorId="320" shapeId="0" xr:uid="{9574EC5C-9FC9-4D8B-AAD1-DE7265FE7EA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Comments from SCHEER (March 2023) on EQS dossier 2022
Considered preliminary by SCHEER until marine data for the most sensitive taxonomic group (sediment-dwelling molluscs) are available.</t>
      </text>
    </comment>
    <comment ref="U183" authorId="321" shapeId="0" xr:uid="{1D8EC28C-EED8-4B85-A351-83E808977FF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184" authorId="322" shapeId="0" xr:uid="{5C071381-472E-455B-B2D7-25AEBF57BD6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tc={0221402E-7115-4A9B-8C84-B4FB5A8A75A6}</author>
    <author>tc={5398926E-5596-461C-B7CD-04D534FA92C5}</author>
    <author>tc={FFF8ECA3-5610-4FA6-9AFF-54F49E4CD616}</author>
    <author>tc={787E8738-1673-4425-A1D5-DF881E173879}</author>
    <author>tc={F2093647-DBE0-4F9B-9702-513BD1468E17}</author>
    <author>tc={AB1B7B61-31B0-44E7-8251-09B00AA12A86}</author>
    <author>tc={DA6E228C-FEFF-41D4-93A6-FBEAEE58B13B}</author>
    <author>tc={CBA3DDEC-542E-4F09-8D4B-F2ED37A42CAA}</author>
    <author>tc={C8B39CC9-0873-489E-B057-337B036BB06F}</author>
    <author>tc={A9804158-C9CB-4E01-AB1E-56BCBCB3D084}</author>
    <author>tc={8A82369E-3E51-4520-9457-62C90D3A5B1F}</author>
    <author>tc={20111F66-4006-4B83-A013-B83F4D6073EA}</author>
    <author>tc={B4FD258E-82DE-43A8-B68A-8FDA70EC3536}</author>
    <author>tc={B374C85D-76BB-4C9C-9C19-90275C378119}</author>
    <author>tc={1F16B2E8-3038-42BB-9D7E-C39FD3944D69}</author>
    <author>tc={D01D0DE6-18C1-4E56-A13C-1C909882B9CC}</author>
    <author>tc={4449D377-4B0D-47F5-80B2-00FCC702F351}</author>
    <author>tc={24863197-70AE-44C9-820B-1E6CA4A8B90C}</author>
    <author>tc={0A4207A7-BC78-41C1-A68A-C5197077FEBD}</author>
    <author>tc={A57A9A90-7F30-4E80-9032-A7E9598FE562}</author>
    <author>tc={4D070CD6-5926-4665-987B-7C996FBCECAB}</author>
    <author>tc={E3275652-2BCF-486C-A374-9E499A7CEFCF}</author>
    <author>tc={70B6FC17-F70B-4BD8-89BD-8DCD1CEBF3B2}</author>
    <author>tc={FA504D7A-3EA0-497F-AA18-774DFDA27C45}</author>
    <author>tc={EEE6416A-8740-454A-9150-14D57FC6B696}</author>
    <author>tc={01E890E4-FCC7-493E-AAF0-16F3A1CAF022}</author>
    <author>tc={67161E34-78F5-4830-BDC5-E23999D5013B}</author>
    <author>tc={7D16C7B2-B349-433A-8D82-A540FF781317}</author>
    <author>tc={C3996650-595E-46DC-8A60-ED19D2DD9632}</author>
    <author>tc={8A8525FE-05F5-4E71-B2D1-1DDDE6B139BA}</author>
    <author>tc={FAEB778A-BB7B-45BA-B74D-73122A7B1ACD}</author>
    <author>tc={04B0E193-6DCA-4C8E-869B-12CD0051D3DB}</author>
    <author>tc={45393837-B888-4459-A4F4-1A3EB0CB2176}</author>
    <author>tc={054ABF58-0CE0-4BEF-AFE4-E856C1EDDA44}</author>
    <author>tc={E3BA285C-0962-4F87-99CA-DAD088590E0F}</author>
    <author>tc={F0538383-6F07-46B1-9F48-23D89CFED313}</author>
    <author>tc={DBB7650F-6114-486E-808D-BEAEED0AD1F4}</author>
    <author>tc={54F3A4AB-C102-485A-9866-77F998FD1F20}</author>
    <author>tc={A900CB0B-9AD8-47F5-9553-10DB3BDFCDDE}</author>
    <author>tc={55791A5C-67D1-459A-970C-859A5611373B}</author>
    <author>tc={98AE61BF-16A7-4EF7-93D4-FB53B3DD8A87}</author>
    <author>tc={7654204C-7EE7-4AD9-849C-00A361DC56E9}</author>
    <author>tc={C1CD7280-707A-4113-8768-0334E7EBEDAC}</author>
    <author>tc={2829641E-4794-49C7-90BF-3F2B4C2D6E01}</author>
    <author>tc={ACC7EAAF-DA62-4A56-8CFE-18D96072B095}</author>
    <author>tc={5542C5DE-A066-4EF2-AD64-520667E69C1F}</author>
    <author>tc={F655537A-5BB1-48D5-9F2A-46DEE72541C7}</author>
    <author>tc={0D8B0B4D-F0A1-428C-8C16-B569DB26B7E9}</author>
    <author>tc={AE9518B7-B970-4D71-8F71-45FB051B0D6B}</author>
    <author>tc={4D5B852F-7073-4DC1-A7CA-1AC5A5C0954A}</author>
    <author>tc={3B8E32AC-DD0D-4753-B871-AB0709245C73}</author>
    <author>tc={79F24828-65DD-41DF-B7BC-83FCEDFAFA3C}</author>
    <author>tc={C3433533-D296-4AE5-9E56-7963EDCCD973}</author>
    <author>tc={8C58FDFF-C13C-47AA-9671-F16F3062A3EA}</author>
    <author>tc={2E590C63-5478-4D76-A26E-9C6D6978DC36}</author>
    <author>tc={4DE126D4-960B-4D5B-A039-EEB45E8EB212}</author>
    <author>tc={54F5BA5A-D83E-4E30-92B1-2A4036386CA0}</author>
    <author>tc={A3A68050-0771-427B-AD0E-EAF6896807E9}</author>
    <author>tc={77C8F48D-E3A6-4BD0-A08C-BEEC58FEBB18}</author>
    <author>tc={F11FF0CB-D208-47B7-9726-B5280BA5CA59}</author>
    <author>tc={C0E88B3A-1368-46F3-B698-F6BD86765235}</author>
    <author>tc={BC6E43B2-6328-4678-B1A1-E594D24E3C59}</author>
    <author>tc={FD458EFA-2278-445D-991F-4E13016BFD2D}</author>
    <author>tc={F93C74C0-6960-4EFD-82B9-5CCD810C56D9}</author>
    <author>tc={F3A5FCF6-4C65-464E-9BA2-1CD7FBCF2BEA}</author>
    <author>tc={88663E4C-F1C3-420A-BD1D-546418EA7743}</author>
    <author>tc={667E9A0B-9004-476E-A298-CD39FB8AADEC}</author>
    <author>tc={5074485B-3165-4E7D-A595-AF7D01F8D204}</author>
    <author>tc={878F0407-A010-40F1-8854-355AF3E1C9AB}</author>
    <author>tc={B7C0D3FE-4053-4CAD-963A-709AC8E4EA1D}</author>
    <author>tc={A807F716-7A07-4F91-A923-7A2A001BBE31}</author>
    <author>tc={1E96464F-4D58-44AD-BB4F-3E97EB068650}</author>
    <author>tc={C29951FD-595C-484E-8274-19823CB32C17}</author>
    <author>tc={D25845F3-7B15-4AE1-A38D-00C54918701E}</author>
    <author>tc={EBD8E654-54D8-45D6-8C0A-04AEC2B0D3BE}</author>
    <author>tc={73080806-AE96-486B-9FB9-C5B44AFF4BC0}</author>
    <author>tc={27A4854C-2EBD-4E9D-9F27-67B051669805}</author>
    <author>tc={7E1A9BFB-474F-4360-8598-481153F63BDC}</author>
    <author>tc={7BF95B55-3B18-4F7F-824C-5B8AD2F4D758}</author>
    <author>tc={CB505644-F466-44A2-8FA3-03CDA19CC386}</author>
    <author>tc={EBEE36D0-B378-487D-B5A8-BEE2656FB75F}</author>
    <author>tc={69BA1B4F-8FEF-47AA-BF23-A4DD5587171E}</author>
    <author>tc={EA70F5D6-EEFB-4B82-AF56-E392005F949D}</author>
    <author>tc={12CBAB9C-4729-4DB2-8113-FC7D1B641182}</author>
    <author>tc={88FC6A27-7E03-4A87-A13C-21E9C9FD8646}</author>
    <author>tc={3AF0DF04-23F4-4C3F-8F8E-E121A2168D04}</author>
    <author>tc={3BCCD866-7FD5-4CAD-BF53-A023AC04E0C8}</author>
    <author>tc={A543A799-FC06-4B96-ADD2-EA25874A4D7B}</author>
    <author>tc={A4345A45-D334-4E63-8A56-83FF536B89B2}</author>
    <author>tc={5B217F18-4053-402A-B1FF-E1A13B0D08E7}</author>
    <author>tc={0D30DA29-1519-4F8C-943B-7183879407EA}</author>
    <author>tc={DFD39FB9-532C-4685-98FD-7F827F177BB3}</author>
    <author>tc={43376E2D-1FF9-47FD-84E3-72824EC4E9D4}</author>
    <author>tc={9E5D50AD-AB2C-465F-A8B1-0E4F1F075137}</author>
    <author>tc={BCAAE5ED-C8EB-471E-87D5-0BC1463E4D7B}</author>
    <author>tc={450BEDC9-FE96-4569-AD7C-62E84A330DBB}</author>
    <author>tc={F7E651BC-F806-469E-92EB-1A815D4FEEFE}</author>
    <author>tc={752EDCB2-DC50-41D4-A827-2373527F93F0}</author>
    <author>tc={A5ED350D-DEDE-45AD-A1F5-A6ACAA8A4F24}</author>
    <author>tc={3A4A4C33-087E-4EF8-8126-697A98B494FF}</author>
    <author>tc={1C998342-C596-442B-B018-D859B7A407F3}</author>
    <author>tc={3D64EC5E-BF0D-4F6D-A433-ED0DF31B49E8}</author>
    <author>tc={F4A51EC9-3437-4149-8E98-0D46F2F453F0}</author>
    <author>tc={7C0FA7B4-9F00-4B5A-8BA2-37D48E5B6824}</author>
    <author>tc={B195E174-C21B-4BB1-A15F-CECDC0732331}</author>
    <author>tc={086E613C-6282-4683-A3ED-5C9A27B7455A}</author>
    <author>tc={F6C1789E-1FE1-457C-BA6C-06C7917456F7}</author>
    <author>tc={35EE46C6-C1CC-4125-B8A1-F8C26E55E61A}</author>
    <author>tc={EF469B18-5FB5-4623-8C8A-B67F7B2760D8}</author>
    <author>tc={FCC32C18-3034-4A09-9B9F-6837D564E3E8}</author>
    <author>tc={7E2AC2CA-3B9D-4D76-9580-D4CA0DAFBC4A}</author>
    <author>tc={1B606762-EDB4-43EB-A548-E437895E578B}</author>
    <author>tc={6AFCD8E1-0DB2-402A-8A57-C3EC598CD8E4}</author>
    <author>tc={53378CF3-FBB7-4E04-8C8C-672CA09483F6}</author>
    <author>tc={573BC6F1-1178-4380-8E62-C2B6348A9BF4}</author>
    <author>tc={3A4D9A45-C665-46C1-AD9A-1BD3FEBE1ECC}</author>
    <author>tc={057F5B78-FF71-44BD-8FA9-BA76BC6AA183}</author>
    <author>tc={2AC41CFE-ED16-4D5B-BC44-06C7ED877677}</author>
    <author>tc={C2C01603-45FD-4485-A332-7C618C3B9A37}</author>
    <author>tc={C19911B2-4D91-4034-A3AE-BE6003882BF8}</author>
    <author>tc={051C0B42-70E1-468F-9DF4-CDF893C874CF}</author>
    <author>tc={001114A8-A70D-4501-9144-263CA2B44D53}</author>
    <author>tc={8893A075-C84C-47BD-8552-31EC2C33BCBA}</author>
    <author>tc={0BB1272A-76F0-4122-B280-B4DF7332C4DC}</author>
    <author>tc={91A2A55B-F431-42F4-9BCE-8E9B6F80849E}</author>
    <author>tc={57C7A4FB-76E7-4FA5-BDE6-21144BAE661D}</author>
    <author>tc={C222F2BF-11F8-48DE-8095-781C7831EB49}</author>
    <author>tc={DEBD1F7B-AEE6-45E0-8DE3-7BED3B948503}</author>
    <author>tc={3CDBFDB6-DE5E-46C9-96DE-62564B5660C3}</author>
    <author>tc={E7DDAD63-B098-4086-901E-0534A63698AC}</author>
    <author>tc={4EF70029-2F22-43BA-A431-066861267AC2}</author>
    <author>tc={D35DCC9E-BEC9-4E25-BA21-E361B55F43D1}</author>
    <author>tc={BAA40062-B9C8-45FA-B761-AC948C55B1E1}</author>
    <author>tc={65507CA9-D4F5-488C-AC19-C2C0DE46F420}</author>
    <author>tc={000A66E2-8E9F-4A22-A8CC-B520F66A76D7}</author>
    <author>tc={6848AD70-84FD-4F30-9CFD-8207A4973547}</author>
    <author>tc={1E38347A-D267-4D1F-8B49-3E7E3867D92A}</author>
    <author>tc={F977B034-7CF3-49E7-A33B-8B7D368F9887}</author>
    <author>tc={DF6DF372-CDED-42BE-BB88-B89E7973A02E}</author>
    <author>tc={8C024D38-D2A6-4311-8CA8-9F3A5C42DF0B}</author>
    <author>tc={D5614E91-9D78-41D1-89BB-5E4B7BC5B3A0}</author>
    <author>tc={F511B361-B4B1-4415-9DCD-6D8E4871C930}</author>
    <author>tc={5F1EE243-E052-406E-A06C-E5944843A30E}</author>
    <author>tc={3699F0F4-C01E-4B02-818B-B005A9140A5B}</author>
    <author>tc={649EE510-1A74-4AC1-9E18-4B222EDE2596}</author>
    <author>tc={2ED16F7B-AC99-4C93-BF88-FBBEAB79817A}</author>
    <author>tc={AF471701-8AA1-4A4A-A214-2E84E573AA46}</author>
    <author>tc={479A52ED-1426-4614-B561-FEC3CDB85F61}</author>
    <author>tc={111E93F0-B6B2-4DC8-A665-83C7099D9876}</author>
    <author>tc={80C0FEFD-F135-470B-93AF-3DFA8C6C4D3B}</author>
    <author>tc={6B04B49C-7A85-4601-9827-8D01190EE0C3}</author>
    <author>tc={50339E5B-F38D-4E93-9123-B882501B3663}</author>
    <author>tc={508A46C9-57E8-4824-9C74-F0A836640E63}</author>
    <author>tc={795EC549-033A-4E69-801E-F713C3112E79}</author>
    <author>tc={48A159DD-9240-44C1-A1E7-A73F140E9F55}</author>
    <author>tc={3E8E0394-3ED5-44C1-BF70-08CF0A6CE266}</author>
    <author>tc={7F9E3C11-5888-4069-AF1E-44A4BB93E02E}</author>
    <author>tc={AB19BDD9-AE81-4D88-A6A2-A9C0A919A423}</author>
    <author>tc={67D63318-29C8-4B46-A1E6-7B8E26EBD025}</author>
    <author>tc={D3C2BF96-544F-45CD-BF70-D1D3215D8390}</author>
    <author>tc={6263A579-75DE-45AA-963D-1B4EB2A944E8}</author>
    <author>tc={599DAA36-F718-4DEF-B3D0-967DC25B4CAC}</author>
    <author>tc={C79778FA-08A7-4927-9237-662BC26A56CB}</author>
    <author>tc={36DBECEA-7025-4A35-91BB-7DB3E651C94E}</author>
    <author>tc={F2606FE7-50DA-438D-BE78-55EC5C08E7F8}</author>
    <author>tc={A6E3A64E-DD82-4236-AFDE-4B07C4E5F20F}</author>
    <author>tc={5D177EC9-C2D9-40D3-9BD4-BFE46011538A}</author>
    <author>tc={C701ABF7-7869-494B-BD93-A7948543AC38}</author>
    <author>tc={102BAE45-0FD6-4D8F-83E5-A7BE4C5DEBC2}</author>
    <author>tc={417BDC59-E3C6-404E-B60C-2C45FD8BD507}</author>
    <author>tc={E75E2906-4F02-441F-ABB2-7603EB471DEA}</author>
    <author>tc={5DFB56F3-4114-4065-B661-B4FF8EC82CE9}</author>
    <author>tc={67679E67-54C8-48A5-9AD6-F3F52C1842EA}</author>
    <author>tc={5953F41F-F6F8-4F5C-9937-1E9DD0AC49EE}</author>
    <author>tc={2DECC2AD-31E6-4C36-89B3-03971E9995C8}</author>
    <author>tc={965E9448-235B-42CB-9122-49A434180C4F}</author>
    <author>tc={64363974-4CAF-4985-BCA8-2C782056EB17}</author>
    <author>tc={D6846ADB-94D7-446A-9463-E3FCF1D5C7BE}</author>
    <author>tc={39EA014E-602A-4710-8133-69FFDE0079E6}</author>
    <author>tc={F14048DF-2334-4E56-8B69-D02A44E78636}</author>
    <author>tc={54A27CB9-B7BC-4DA0-A9E6-FDCC13536DF6}</author>
    <author>tc={AE93954B-040D-40BC-8D86-7E749177B08F}</author>
    <author>tc={30503134-E69F-42B5-A842-B44BAEDF6391}</author>
    <author>tc={EFFF60E3-F987-4AA9-88FA-ED5DA5F2B184}</author>
    <author>tc={B38902EF-9E59-432C-9501-678095DF6B03}</author>
    <author>tc={3A88602D-308A-4170-9CB8-C3C9048F4C28}</author>
    <author>tc={E9524567-DDF5-4A44-8BC1-B2C9FE701983}</author>
    <author>tc={ADAD21ED-D73C-4CFC-9F80-F3430CD14222}</author>
    <author>tc={CCA4FA2D-1775-4FCD-8C3A-5220FB979BDF}</author>
    <author>tc={33FDEB0B-5270-48E0-A751-338F65A3C060}</author>
    <author>tc={0BB69A5C-0C77-4746-9C12-89295C5DF958}</author>
    <author>tc={B9A0E65A-0F66-4804-B210-E76F7B7BBC50}</author>
    <author>tc={C77A9AD2-A61D-4784-8CF8-37CE2DDD4A61}</author>
    <author>tc={C95DFF06-BFDF-4107-9DA0-C0884B97AADE}</author>
    <author>tc={6FE3A8C4-FB39-4E88-9AAA-839A70E7F7C8}</author>
    <author>tc={66038723-4C7E-4912-BD6A-4787C280AD5F}</author>
    <author>tc={C3F8B39F-6520-4F80-9146-289A51CD3EA9}</author>
    <author>tc={E484AB2C-4858-4F3F-8A6B-92F13D60AC3A}</author>
    <author>tc={84C9A853-449D-431B-B3C6-6923E9817BC4}</author>
    <author>tc={CAC465D7-26CB-4480-A3EC-AD11AE73206B}</author>
    <author>tc={82D09874-076A-46D9-8AB0-768FE29D7653}</author>
    <author>tc={1F6E27A6-CB0E-40A8-9E83-8230EDC97FE7}</author>
    <author>tc={3961BAD5-2CA5-4F83-B05D-B9F1C341636D}</author>
    <author>tc={6BBE2FE5-526E-4E78-8E37-39674937F536}</author>
    <author>tc={5F5C598E-1ADB-4A82-92F7-F6B53ACF8017}</author>
    <author>tc={1E2CD4CD-BE48-4A89-8D6B-BE4CD59672AB}</author>
    <author>tc={ABF4983B-2464-400A-B0F2-105605CD42A8}</author>
    <author>tc={C507DC16-9003-47AF-990D-E05C5CF64088}</author>
    <author>tc={4C758DAE-69EF-4F4E-AF2A-A5845C069BBA}</author>
    <author>tc={4F8E8C76-ED93-4CAF-909B-60CA90F10DB6}</author>
    <author>tc={B0FD5524-694D-4BAE-A066-6E8A7B7F6BFE}</author>
    <author>tc={F209153D-7906-4CFA-940A-979621379A28}</author>
    <author>tc={821143BB-FA31-4ABA-AA7A-6275C5081E7C}</author>
    <author>tc={646490C5-482A-415E-A6F7-7FFC57713CBA}</author>
    <author>tc={226FCAD3-069F-490F-A1CA-2EDFAF1B6FB6}</author>
    <author>tc={ECC351A7-B475-418A-A58F-7D40E1C9E854}</author>
    <author>tc={F033E41D-5725-4E5C-AB7E-6D359ECD51A3}</author>
    <author>tc={508742DD-20DC-4DCD-BF4F-AC36F9E1454F}</author>
    <author>tc={AADCD6EE-9E4B-4F43-AC40-22B879FCAE78}</author>
    <author>tc={45D18FFF-BBEA-4062-9B6E-1D9B0578B245}</author>
    <author>tc={AAF77F32-4043-4298-AE6F-943EF6DCECAC}</author>
    <author>tc={CCCFD7FD-FA93-48E2-9E81-380AD7871384}</author>
    <author>tc={D15ADC18-8A18-446F-AB8E-9078EE9514DB}</author>
    <author>tc={7B6577EC-F786-43EC-A99C-96A88EE77C0A}</author>
    <author>tc={A91E3DCF-32DC-4936-AB90-57971E52151A}</author>
    <author>tc={29A33DA5-6CC8-49B5-8A85-D42C572560CE}</author>
    <author>tc={B24734C0-7316-48D1-B5BC-A215BA17A13D}</author>
    <author>tc={DEAC4E9B-C92A-4299-8FB8-51606D8C2530}</author>
    <author>tc={24AAC5BE-68A6-4D3A-8DEC-FEC56D765177}</author>
    <author>tc={87C54033-CED4-410F-A48B-97678F9CAE20}</author>
    <author>tc={A5CFAED4-5CBB-40DA-8F52-83CE2A167381}</author>
    <author>tc={B5C04140-498E-417C-90F8-D650FEB924C6}</author>
    <author>tc={899E1776-FFD2-4CF0-A699-FAE1788CCD9A}</author>
    <author>tc={668A6078-09D4-4277-B3D3-3EC39FA99AFC}</author>
    <author>tc={2DF9779C-B4DA-4485-BCE0-C0C18186FF0C}</author>
    <author>tc={A2B4E28D-8BA2-4CB1-BF0C-1F78C20AED15}</author>
    <author>tc={811582D7-6278-4231-843D-521270CB9413}</author>
    <author>tc={6BE68F23-886B-4196-8F78-9A89304B4AC9}</author>
    <author>tc={13D4C6DB-D454-4146-B4B2-E11C9CF18118}</author>
    <author>tc={62733E74-FD01-4E27-B771-D19E0624F073}</author>
    <author>tc={68C3D87C-F01F-428D-AC2A-4E16138BE544}</author>
    <author>tc={D30F7A67-4955-4115-A267-23F27EB03C3F}</author>
    <author>tc={D69F31D4-31DA-40DF-8F77-CD4D1695736A}</author>
    <author>tc={E6A9EE5D-FF50-48DC-BD1D-BAB2A35A88D5}</author>
    <author>tc={CEB8E55B-20DB-4D5A-8553-FC480FA76F1C}</author>
    <author>tc={A66CCD9B-AD37-40F7-BEC9-AFE0CEA0B083}</author>
    <author>tc={17EFE270-BA83-43CC-A3D2-1FB4996DB8BF}</author>
    <author>tc={366BA0A6-F172-4E68-A2AF-37EEB9866725}</author>
    <author>tc={FDA7FAD5-C387-4198-946F-E6B9BA49CE08}</author>
    <author>tc={1D04C45F-DAF4-403C-98E9-D365D53808A5}</author>
    <author>tc={5266CE4A-3C12-4856-AD3C-8971B5FDBCA7}</author>
    <author>tc={9B6C3FF0-5B47-4CFA-8BB5-3690D212AEC1}</author>
    <author>tc={06186FF4-8535-4589-8373-F7686651A204}</author>
    <author>tc={DB4B0916-2A62-49F1-A818-29A038DF9EF8}</author>
    <author>tc={AA7C92BF-8A22-40A7-BAEC-BB9E9330096A}</author>
    <author>tc={C3DE7F1B-0426-4B3A-9840-F6F62DF70ABA}</author>
    <author>tc={CD64D3F8-CB5D-4A53-BAA1-98E9DC2AF007}</author>
    <author>tc={DBE48309-47CE-4C6A-B586-754B04D24AE1}</author>
    <author>tc={CC0C979A-9F48-42C3-B408-917D71BDC179}</author>
    <author>tc={442DBEB9-FB48-4792-8F10-FA02D0694420}</author>
    <author>tc={8B716F3D-79A1-4C53-931B-F72C8EAB1105}</author>
    <author>tc={A75C0320-07B5-4E47-AD64-F0EB37960C67}</author>
    <author>tc={5C4668B1-16EE-48BF-8C63-D42D1821259D}</author>
    <author>tc={7ECB8D47-D864-4AD7-B8E8-0F313624916D}</author>
    <author>tc={4DEC4A83-3364-4B81-A3FD-CBD195ABDFF6}</author>
    <author>tc={FC79CBDE-224F-4F81-98D7-71D78EE8E1F7}</author>
    <author>tc={4E39373C-763A-4B4B-83DD-440BAA3120F7}</author>
    <author>tc={006013D8-49B0-42EE-A1BC-B8693F42C340}</author>
    <author>tc={D1855F4B-0C5F-49CB-BAA8-C856C86242B9}</author>
    <author>tc={47F8E90C-8DB2-4292-8AD2-40CD60F49D2C}</author>
    <author>tc={B7D89A8F-95C4-4D86-AE7C-27A5AE29606C}</author>
    <author>tc={F9584BC7-5679-4157-828E-47FE9BB0D966}</author>
    <author>tc={E022BD8C-0F93-40AA-9F79-7E94E294C495}</author>
    <author>tc={826A99AF-6BE4-4896-995D-A150CC6A178C}</author>
    <author>tc={F4DFDBF3-BBB3-4140-B6FD-FE053A7450A7}</author>
    <author>tc={E3924E68-4618-4FF5-857B-AE8B97178F16}</author>
    <author>tc={D964DB64-DD38-4401-A7EB-0D77C549A24A}</author>
    <author>tc={4AC78325-9897-4F22-955E-F5E82383E416}</author>
    <author>tc={6FA0529F-D154-4690-9255-DE0D73CF9A5F}</author>
    <author>tc={61012BEC-27D3-48F8-9FC5-0F70F673008D}</author>
    <author>tc={2E23B227-EEC2-484A-BD6E-15D148F50395}</author>
    <author>tc={5489D6A2-12C5-450C-9B4D-A7D0A3549E89}</author>
    <author>tc={F8F497BC-2BAB-4058-9F2B-57F6A5D6966E}</author>
    <author>tc={D9EE937A-2DAA-43F7-9084-6754D747D9AC}</author>
    <author>tc={940A80A9-FEEF-462C-BEF4-BF805A70027D}</author>
    <author>tc={D9B9E025-A9FB-4468-8A84-73D25FB28886}</author>
    <author>tc={BD7E993F-FF84-4A6C-8C23-58DB935359CD}</author>
    <author>tc={86563049-3BD2-4829-9EB9-B3B830721D0E}</author>
    <author>tc={B93F867A-2081-4E36-B6B9-14F3BBF4F5E8}</author>
    <author>tc={269FE8A4-E416-40EA-89FF-7C5F3C3E21D5}</author>
    <author>tc={D236D8B4-9167-4ED3-A4EA-C6BF4A67E99A}</author>
    <author>tc={01FBFE66-2180-4534-9765-615F8B9C073D}</author>
    <author>tc={583233F4-9124-4A70-AC53-E62F9EF2CED6}</author>
    <author>tc={86E03506-7292-4666-AFC0-073CB3ED37FE}</author>
    <author>tc={7D321C3D-1BAC-474C-8CD1-62D8B23C8303}</author>
    <author>tc={6E34AF65-437D-41DF-8D29-A032F2B77CA3}</author>
    <author>tc={85FF17EB-1311-4FBB-8A35-D0593729824C}</author>
    <author>tc={DEA63900-9296-4614-9C75-45D2A79D4F4B}</author>
    <author>tc={333A6D98-F332-4620-B3D7-99C81FC44B10}</author>
    <author>tc={E3FB1048-26F2-4076-AD34-2377DEDFF868}</author>
    <author>tc={80DF4688-3ACE-4CE7-9E61-D76EF9FDA834}</author>
    <author>tc={A4A2FAEF-E55C-46FE-87B4-BB8B7BA23D1D}</author>
    <author>tc={E992791F-28DF-44B5-9040-721369ECC6D8}</author>
    <author>tc={9D1B673C-F73A-4629-936C-4370A1D44AD1}</author>
    <author>tc={54C11EB3-A83F-4B0E-B56A-432AD4ACE00D}</author>
    <author>tc={0A475361-119B-4C16-B552-A775CEDA1E6E}</author>
    <author>tc={71740A8D-726F-4343-9EFB-7DA4E44860F0}</author>
    <author>tc={BCF0C37B-EF6C-4DA2-A71D-9912FFC8C46E}</author>
    <author>tc={B59271AC-5992-4FFC-AB5D-3E0BCA93C0A4}</author>
    <author>tc={8C37D787-DFB3-4A2C-8950-2EEC9AE17333}</author>
    <author>tc={FC739E5F-9EFA-4CDA-BDC8-09BFB8E028F1}</author>
    <author>tc={EFF1E23E-092C-49F1-AEC1-2E5BA4A9BFC9}</author>
    <author>tc={6B91DA8F-4B92-4FD3-91ED-424CAA2AE557}</author>
    <author>tc={B5CAA3BA-ACDF-487C-9D9F-1C94597E1C54}</author>
    <author>tc={58ECA03F-731F-4380-86D7-630DB86467AD}</author>
    <author>tc={97AE6DF5-F151-49C4-8DC0-F733C2291880}</author>
    <author>tc={04A4711B-593F-4779-9438-A51B9F270120}</author>
    <author>tc={1FECBF6C-A611-45D3-AE7B-13DF22D268FE}</author>
    <author>tc={E4D785B5-9B8A-4B19-AD2E-3C4D06CE6D1E}</author>
    <author>tc={5B3DD691-5164-447B-B43C-2DDCF5B1ADDA}</author>
    <author>tc={D92C6C06-566F-4694-B3FE-2764B2170FE4}</author>
    <author>tc={ACDD8D81-440D-498B-BB76-9C641C861A3F}</author>
  </authors>
  <commentList>
    <comment ref="Y17" authorId="0" shapeId="0" xr:uid="{0221402E-7115-4A9B-8C84-B4FB5A8A75A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17" authorId="1" shapeId="0" xr:uid="{5398926E-5596-461C-B7CD-04D534FA92C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17" authorId="2" shapeId="0" xr:uid="{FFF8ECA3-5610-4FA6-9AFF-54F49E4CD61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17" authorId="3" shapeId="0" xr:uid="{787E8738-1673-4425-A1D5-DF881E17387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17" authorId="4" shapeId="0" xr:uid="{F2093647-DBE0-4F9B-9702-513BD1468E1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17" authorId="5" shapeId="0" xr:uid="{AB1B7B61-31B0-44E7-8251-09B00AA12A8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17" authorId="6" shapeId="0" xr:uid="{DA6E228C-FEFF-41D4-93A6-FBEAEE58B13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17" authorId="7" shapeId="0" xr:uid="{CBA3DDEC-542E-4F09-8D4B-F2ED37A42CA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U42" authorId="8" shapeId="0" xr:uid="{C8B39CC9-0873-489E-B057-337B036BB06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Y44" authorId="9" shapeId="0" xr:uid="{A9804158-C9CB-4E01-AB1E-56BCBCB3D08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44" authorId="10" shapeId="0" xr:uid="{8A82369E-3E51-4520-9457-62C90D3A5B1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44" authorId="11" shapeId="0" xr:uid="{20111F66-4006-4B83-A013-B83F4D6073E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44" authorId="12" shapeId="0" xr:uid="{B4FD258E-82DE-43A8-B68A-8FDA70EC353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44" authorId="13" shapeId="0" xr:uid="{B374C85D-76BB-4C9C-9C19-90275C37811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44" authorId="14" shapeId="0" xr:uid="{1F16B2E8-3038-42BB-9D7E-C39FD3944D6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44" authorId="15" shapeId="0" xr:uid="{D01D0DE6-18C1-4E56-A13C-1C909882B9C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44" authorId="16" shapeId="0" xr:uid="{4449D377-4B0D-47F5-80B2-00FCC702F35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45" authorId="17" shapeId="0" xr:uid="{24863197-70AE-44C9-820B-1E6CA4A8B90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45" authorId="18" shapeId="0" xr:uid="{0A4207A7-BC78-41C1-A68A-C5197077FEB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45" authorId="19" shapeId="0" xr:uid="{A57A9A90-7F30-4E80-9032-A7E9598FE56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45" authorId="20" shapeId="0" xr:uid="{4D070CD6-5926-4665-987B-7C996FBCECA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45" authorId="21" shapeId="0" xr:uid="{E3275652-2BCF-486C-A374-9E499A7CEFC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45" authorId="22" shapeId="0" xr:uid="{70B6FC17-F70B-4BD8-89BD-8DCD1CEBF3B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45" authorId="23" shapeId="0" xr:uid="{FA504D7A-3EA0-497F-AA18-774DFDA27C4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45" authorId="24" shapeId="0" xr:uid="{EEE6416A-8740-454A-9150-14D57FC6B69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46" authorId="25" shapeId="0" xr:uid="{01E890E4-FCC7-493E-AAF0-16F3A1CAF02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46" authorId="26" shapeId="0" xr:uid="{67161E34-78F5-4830-BDC5-E23999D5013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46" authorId="27" shapeId="0" xr:uid="{7D16C7B2-B349-433A-8D82-A540FF78131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46" authorId="28" shapeId="0" xr:uid="{C3996650-595E-46DC-8A60-ED19D2DD963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46" authorId="29" shapeId="0" xr:uid="{8A8525FE-05F5-4E71-B2D1-1DDDE6B139B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46" authorId="30" shapeId="0" xr:uid="{FAEB778A-BB7B-45BA-B74D-73122A7B1AC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46" authorId="31" shapeId="0" xr:uid="{04B0E193-6DCA-4C8E-869B-12CD0051D3D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46" authorId="32" shapeId="0" xr:uid="{45393837-B888-4459-A4F4-1A3EB0CB217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D49" authorId="33" shapeId="0" xr:uid="{054ABF58-0CE0-4BEF-AFE4-E856C1EDDA4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PFOA as a single substance</t>
      </text>
    </comment>
    <comment ref="BE49" authorId="34" shapeId="0" xr:uid="{E3BA285C-0962-4F87-99CA-DAD088590E0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PFOA as a single substance</t>
      </text>
    </comment>
    <comment ref="BF49" authorId="35" shapeId="0" xr:uid="{F0538383-6F07-46B1-9F48-23D89CFED31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PFOA as a single substance</t>
      </text>
    </comment>
    <comment ref="BG49" authorId="36" shapeId="0" xr:uid="{DBB7650F-6114-486E-808D-BEAEED0AD1F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Since a decreased vaccination response is regarded as a risk factor for disease rather than a disease itself, and since the study was based on infants which appear to be a vulnerable population group, no additional assessment factors for potential intraindividual differences in toxicokinetics and toxicodynamics were deemed necessary. </t>
      </text>
    </comment>
    <comment ref="BH49" authorId="37" shapeId="0" xr:uid="{54F3A4AB-C102-485A-9866-77F998FD1F2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PFOA as a single substance</t>
      </text>
    </comment>
    <comment ref="BI49" authorId="38" shapeId="0" xr:uid="{A900CB0B-9AD8-47F5-9553-10DB3BDFCDD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PFOA as a single substance</t>
      </text>
    </comment>
    <comment ref="BJ49" authorId="39" shapeId="0" xr:uid="{55791A5C-67D1-459A-970C-859A5611373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PFOA as a single substance</t>
      </text>
    </comment>
    <comment ref="BK49" authorId="40" shapeId="0" xr:uid="{98AE61BF-16A7-4EF7-93D4-FB53B3DD8A8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Since a decreased vaccination response is regarded as a risk factor for disease rather than a disease itself, and since the study was based on infants which appear to be a vulnerable population group, no additional assessment factors for potential intraindividual differences in toxicokinetics and toxicodynamics were deemed necessary. </t>
      </text>
    </comment>
    <comment ref="BL49" authorId="41" shapeId="0" xr:uid="{7654204C-7EE7-4AD9-849C-00A361DC56E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PFOA as a single substance</t>
      </text>
    </comment>
    <comment ref="Y50" authorId="42" shapeId="0" xr:uid="{C1CD7280-707A-4113-8768-0334E7EBEDA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0" authorId="43" shapeId="0" xr:uid="{2829641E-4794-49C7-90BF-3F2B4C2D6E0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0" authorId="44" shapeId="0" xr:uid="{ACC7EAAF-DA62-4A56-8CFE-18D96072B09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0" authorId="45" shapeId="0" xr:uid="{5542C5DE-A066-4EF2-AD64-520667E69C1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0" authorId="46" shapeId="0" xr:uid="{F655537A-5BB1-48D5-9F2A-46DEE72541C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0" authorId="47" shapeId="0" xr:uid="{0D8B0B4D-F0A1-428C-8C16-B569DB26B7E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0" authorId="48" shapeId="0" xr:uid="{AE9518B7-B970-4D71-8F71-45FB051B0D6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0" authorId="49" shapeId="0" xr:uid="{4D5B852F-7073-4DC1-A7CA-1AC5A5C0954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1" authorId="50" shapeId="0" xr:uid="{3B8E32AC-DD0D-4753-B871-AB0709245C7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1" authorId="51" shapeId="0" xr:uid="{79F24828-65DD-41DF-B7BC-83FCEDFAFA3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1" authorId="52" shapeId="0" xr:uid="{C3433533-D296-4AE5-9E56-7963EDCCD97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1" authorId="53" shapeId="0" xr:uid="{8C58FDFF-C13C-47AA-9671-F16F3062A3E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1" authorId="54" shapeId="0" xr:uid="{2E590C63-5478-4D76-A26E-9C6D6978DC3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1" authorId="55" shapeId="0" xr:uid="{4DE126D4-960B-4D5B-A039-EEB45E8EB21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1" authorId="56" shapeId="0" xr:uid="{54F5BA5A-D83E-4E30-92B1-2A4036386CA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1" authorId="57" shapeId="0" xr:uid="{A3A68050-0771-427B-AD0E-EAF6896807E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2" authorId="58" shapeId="0" xr:uid="{77C8F48D-E3A6-4BD0-A08C-BEEC58FEBB1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2" authorId="59" shapeId="0" xr:uid="{F11FF0CB-D208-47B7-9726-B5280BA5CA5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2" authorId="60" shapeId="0" xr:uid="{C0E88B3A-1368-46F3-B698-F6BD8676523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2" authorId="61" shapeId="0" xr:uid="{BC6E43B2-6328-4678-B1A1-E594D24E3C5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2" authorId="62" shapeId="0" xr:uid="{FD458EFA-2278-445D-991F-4E13016BFD2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2" authorId="63" shapeId="0" xr:uid="{F93C74C0-6960-4EFD-82B9-5CCD810C56D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2" authorId="64" shapeId="0" xr:uid="{F3A5FCF6-4C65-464E-9BA2-1CD7FBCF2BE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2" authorId="65" shapeId="0" xr:uid="{88663E4C-F1C3-420A-BD1D-546418EA774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3" authorId="66" shapeId="0" xr:uid="{667E9A0B-9004-476E-A298-CD39FB8AADE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3" authorId="67" shapeId="0" xr:uid="{5074485B-3165-4E7D-A595-AF7D01F8D20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3" authorId="68" shapeId="0" xr:uid="{878F0407-A010-40F1-8854-355AF3E1C9A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3" authorId="69" shapeId="0" xr:uid="{B7C0D3FE-4053-4CAD-963A-709AC8E4EA1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3" authorId="70" shapeId="0" xr:uid="{A807F716-7A07-4F91-A923-7A2A001BBE3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3" authorId="71" shapeId="0" xr:uid="{1E96464F-4D58-44AD-BB4F-3E97EB06865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3" authorId="72" shapeId="0" xr:uid="{C29951FD-595C-484E-8274-19823CB32C1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3" authorId="73" shapeId="0" xr:uid="{D25845F3-7B15-4AE1-A38D-00C54918701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4" authorId="74" shapeId="0" xr:uid="{EBD8E654-54D8-45D6-8C0A-04AEC2B0D3B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4" authorId="75" shapeId="0" xr:uid="{73080806-AE96-486B-9FB9-C5B44AFF4BC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4" authorId="76" shapeId="0" xr:uid="{27A4854C-2EBD-4E9D-9F27-67B05166980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4" authorId="77" shapeId="0" xr:uid="{7E1A9BFB-474F-4360-8598-481153F63BD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4" authorId="78" shapeId="0" xr:uid="{7BF95B55-3B18-4F7F-824C-5B8AD2F4D75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4" authorId="79" shapeId="0" xr:uid="{CB505644-F466-44A2-8FA3-03CDA19CC38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4" authorId="80" shapeId="0" xr:uid="{EBEE36D0-B378-487D-B5A8-BEE2656FB75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4" authorId="81" shapeId="0" xr:uid="{69BA1B4F-8FEF-47AA-BF23-A4DD5587171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5" authorId="82" shapeId="0" xr:uid="{EA70F5D6-EEFB-4B82-AF56-E392005F949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5" authorId="83" shapeId="0" xr:uid="{12CBAB9C-4729-4DB2-8113-FC7D1B64118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5" authorId="84" shapeId="0" xr:uid="{88FC6A27-7E03-4A87-A13C-21E9C9FD864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5" authorId="85" shapeId="0" xr:uid="{3AF0DF04-23F4-4C3F-8F8E-E121A2168D0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5" authorId="86" shapeId="0" xr:uid="{3BCCD866-7FD5-4CAD-BF53-A023AC04E0C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5" authorId="87" shapeId="0" xr:uid="{A543A799-FC06-4B96-ADD2-EA25874A4D7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5" authorId="88" shapeId="0" xr:uid="{A4345A45-D334-4E63-8A56-83FF536B89B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5" authorId="89" shapeId="0" xr:uid="{5B217F18-4053-402A-B1FF-E1A13B0D08E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6" authorId="90" shapeId="0" xr:uid="{0D30DA29-1519-4F8C-943B-7183879407E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6" authorId="91" shapeId="0" xr:uid="{DFD39FB9-532C-4685-98FD-7F827F177BB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6" authorId="92" shapeId="0" xr:uid="{43376E2D-1FF9-47FD-84E3-72824EC4E9D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6" authorId="93" shapeId="0" xr:uid="{9E5D50AD-AB2C-465F-A8B1-0E4F1F07513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6" authorId="94" shapeId="0" xr:uid="{BCAAE5ED-C8EB-471E-87D5-0BC1463E4D7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6" authorId="95" shapeId="0" xr:uid="{450BEDC9-FE96-4569-AD7C-62E84A330DB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6" authorId="96" shapeId="0" xr:uid="{F7E651BC-F806-469E-92EB-1A815D4FEEF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6" authorId="97" shapeId="0" xr:uid="{752EDCB2-DC50-41D4-A827-2373527F93F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7" authorId="98" shapeId="0" xr:uid="{A5ED350D-DEDE-45AD-A1F5-A6ACAA8A4F2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7" authorId="99" shapeId="0" xr:uid="{3A4A4C33-087E-4EF8-8126-697A98B494F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7" authorId="100" shapeId="0" xr:uid="{1C998342-C596-442B-B018-D859B7A407F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7" authorId="101" shapeId="0" xr:uid="{3D64EC5E-BF0D-4F6D-A433-ED0DF31B49E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7" authorId="102" shapeId="0" xr:uid="{F4A51EC9-3437-4149-8E98-0D46F2F453F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7" authorId="103" shapeId="0" xr:uid="{7C0FA7B4-9F00-4B5A-8BA2-37D48E5B682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7" authorId="104" shapeId="0" xr:uid="{B195E174-C21B-4BB1-A15F-CECDC073233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7" authorId="105" shapeId="0" xr:uid="{086E613C-6282-4683-A3ED-5C9A27B7455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8" authorId="106" shapeId="0" xr:uid="{F6C1789E-1FE1-457C-BA6C-06C7917456F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8" authorId="107" shapeId="0" xr:uid="{35EE46C6-C1CC-4125-B8A1-F8C26E55E61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8" authorId="108" shapeId="0" xr:uid="{EF469B18-5FB5-4623-8C8A-B67F7B2760D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8" authorId="109" shapeId="0" xr:uid="{FCC32C18-3034-4A09-9B9F-6837D564E3E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8" authorId="110" shapeId="0" xr:uid="{7E2AC2CA-3B9D-4D76-9580-D4CA0DAFBC4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8" authorId="111" shapeId="0" xr:uid="{1B606762-EDB4-43EB-A548-E437895E578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8" authorId="112" shapeId="0" xr:uid="{6AFCD8E1-0DB2-402A-8A57-C3EC598CD8E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8" authorId="113" shapeId="0" xr:uid="{53378CF3-FBB7-4E04-8C8C-672CA09483F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59" authorId="114" shapeId="0" xr:uid="{573BC6F1-1178-4380-8E62-C2B6348A9BF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59" authorId="115" shapeId="0" xr:uid="{3A4D9A45-C665-46C1-AD9A-1BD3FEBE1EC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59" authorId="116" shapeId="0" xr:uid="{057F5B78-FF71-44BD-8FA9-BA76BC6AA18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59" authorId="117" shapeId="0" xr:uid="{2AC41CFE-ED16-4D5B-BC44-06C7ED87767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59" authorId="118" shapeId="0" xr:uid="{C2C01603-45FD-4485-A332-7C618C3B9A3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59" authorId="119" shapeId="0" xr:uid="{C19911B2-4D91-4034-A3AE-BE6003882BF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59" authorId="120" shapeId="0" xr:uid="{051C0B42-70E1-468F-9DF4-CDF893C874C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59" authorId="121" shapeId="0" xr:uid="{001114A8-A70D-4501-9144-263CA2B44D5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60" authorId="122" shapeId="0" xr:uid="{8893A075-C84C-47BD-8552-31EC2C33BCB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60" authorId="123" shapeId="0" xr:uid="{0BB1272A-76F0-4122-B280-B4DF7332C4D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60" authorId="124" shapeId="0" xr:uid="{91A2A55B-F431-42F4-9BCE-8E9B6F80849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60" authorId="125" shapeId="0" xr:uid="{57C7A4FB-76E7-4FA5-BDE6-21144BAE661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60" authorId="126" shapeId="0" xr:uid="{C222F2BF-11F8-48DE-8095-781C7831EB4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60" authorId="127" shapeId="0" xr:uid="{DEBD1F7B-AEE6-45E0-8DE3-7BED3B94850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60" authorId="128" shapeId="0" xr:uid="{3CDBFDB6-DE5E-46C9-96DE-62564B5660C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60" authorId="129" shapeId="0" xr:uid="{E7DDAD63-B098-4086-901E-0534A63698A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61" authorId="130" shapeId="0" xr:uid="{4EF70029-2F22-43BA-A431-066861267AC2}">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61" authorId="131" shapeId="0" xr:uid="{D35DCC9E-BEC9-4E25-BA21-E361B55F43D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61" authorId="132" shapeId="0" xr:uid="{BAA40062-B9C8-45FA-B761-AC948C55B1E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61" authorId="133" shapeId="0" xr:uid="{65507CA9-D4F5-488C-AC19-C2C0DE46F42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61" authorId="134" shapeId="0" xr:uid="{000A66E2-8E9F-4A22-A8CC-B520F66A76D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61" authorId="135" shapeId="0" xr:uid="{6848AD70-84FD-4F30-9CFD-8207A497354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61" authorId="136" shapeId="0" xr:uid="{1E38347A-D267-4D1F-8B49-3E7E3867D92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61" authorId="137" shapeId="0" xr:uid="{F977B034-7CF3-49E7-A33B-8B7D368F988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62" authorId="138" shapeId="0" xr:uid="{DF6DF372-CDED-42BE-BB88-B89E7973A02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62" authorId="139" shapeId="0" xr:uid="{8C024D38-D2A6-4311-8CA8-9F3A5C42DF0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62" authorId="140" shapeId="0" xr:uid="{D5614E91-9D78-41D1-89BB-5E4B7BC5B3A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62" authorId="141" shapeId="0" xr:uid="{F511B361-B4B1-4415-9DCD-6D8E4871C93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62" authorId="142" shapeId="0" xr:uid="{5F1EE243-E052-406E-A06C-E5944843A30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62" authorId="143" shapeId="0" xr:uid="{3699F0F4-C01E-4B02-818B-B005A9140A5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62" authorId="144" shapeId="0" xr:uid="{649EE510-1A74-4AC1-9E18-4B222EDE259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62" authorId="145" shapeId="0" xr:uid="{2ED16F7B-AC99-4C93-BF88-FBBEAB79817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C63" authorId="146" shapeId="0" xr:uid="{AF471701-8AA1-4A4A-A214-2E84E573AA4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 and Relative Potency Factor (RPF): Perfluorooctanoic acid (PFOA) (CAS 335-67-1, EU 206-397-9) (RPF 1)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D63" authorId="147" shapeId="0" xr:uid="{479A52ED-1426-4614-B561-FEC3CDB85F6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 and Relative Potency Factor (RPF): Perfluorooctanoic acid (PFOA) (CAS 335-67-1, EU 206-397-9) (RPF 1)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U63" authorId="148" shapeId="0" xr:uid="{111E93F0-B6B2-4DC8-A665-83C7099D987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V63" authorId="149" shapeId="0" xr:uid="{80C0FEFD-F135-470B-93AF-3DFA8C6C4D3B}">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Y63" authorId="150" shapeId="0" xr:uid="{6B04B49C-7A85-4601-9827-8D01190EE0C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63" authorId="151" shapeId="0" xr:uid="{50339E5B-F38D-4E93-9123-B882501B366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63" authorId="152" shapeId="0" xr:uid="{508A46C9-57E8-4824-9C74-F0A836640E6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63" authorId="153" shapeId="0" xr:uid="{795EC549-033A-4E69-801E-F713C3112E7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63" authorId="154" shapeId="0" xr:uid="{48A159DD-9240-44C1-A1E7-A73F140E9F5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63" authorId="155" shapeId="0" xr:uid="{3E8E0394-3ED5-44C1-BF70-08CF0A6CE26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63" authorId="156" shapeId="0" xr:uid="{7F9E3C11-5888-4069-AF1E-44A4BB93E02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63" authorId="157" shapeId="0" xr:uid="{AB19BDD9-AE81-4D88-A6A2-A9C0A919A42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64" authorId="158" shapeId="0" xr:uid="{67D63318-29C8-4B46-A1E6-7B8E26EBD02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64" authorId="159" shapeId="0" xr:uid="{D3C2BF96-544F-45CD-BF70-D1D3215D839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64" authorId="160" shapeId="0" xr:uid="{6263A579-75DE-45AA-963D-1B4EB2A944E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64" authorId="161" shapeId="0" xr:uid="{599DAA36-F718-4DEF-B3D0-967DC25B4CA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64" authorId="162" shapeId="0" xr:uid="{C79778FA-08A7-4927-9237-662BC26A56C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64" authorId="163" shapeId="0" xr:uid="{36DBECEA-7025-4A35-91BB-7DB3E651C94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64" authorId="164" shapeId="0" xr:uid="{F2606FE7-50DA-438D-BE78-55EC5C08E7F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64" authorId="165" shapeId="0" xr:uid="{A6E3A64E-DD82-4236-AFDE-4B07C4E5F20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65" authorId="166" shapeId="0" xr:uid="{5D177EC9-C2D9-40D3-9BD4-BFE46011538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65" authorId="167" shapeId="0" xr:uid="{C701ABF7-7869-494B-BD93-A7948543AC3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65" authorId="168" shapeId="0" xr:uid="{102BAE45-0FD6-4D8F-83E5-A7BE4C5DEBC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65" authorId="169" shapeId="0" xr:uid="{417BDC59-E3C6-404E-B60C-2C45FD8BD50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65" authorId="170" shapeId="0" xr:uid="{E75E2906-4F02-441F-ABB2-7603EB471DE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65" authorId="171" shapeId="0" xr:uid="{5DFB56F3-4114-4065-B661-B4FF8EC82CE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65" authorId="172" shapeId="0" xr:uid="{67679E67-54C8-48A5-9AD6-F3F52C1842E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65" authorId="173" shapeId="0" xr:uid="{5953F41F-F6F8-4F5C-9937-1E9DD0AC49E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66" authorId="174" shapeId="0" xr:uid="{2DECC2AD-31E6-4C36-89B3-03971E9995C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66" authorId="175" shapeId="0" xr:uid="{965E9448-235B-42CB-9122-49A434180C4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66" authorId="176" shapeId="0" xr:uid="{64363974-4CAF-4985-BCA8-2C782056EB1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66" authorId="177" shapeId="0" xr:uid="{D6846ADB-94D7-446A-9463-E3FCF1D5C7B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66" authorId="178" shapeId="0" xr:uid="{39EA014E-602A-4710-8133-69FFDE0079E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66" authorId="179" shapeId="0" xr:uid="{F14048DF-2334-4E56-8B69-D02A44E7863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66" authorId="180" shapeId="0" xr:uid="{54A27CB9-B7BC-4DA0-A9E6-FDCC13536DF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66" authorId="181" shapeId="0" xr:uid="{AE93954B-040D-40BC-8D86-7E749177B08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67" authorId="182" shapeId="0" xr:uid="{30503134-E69F-42B5-A842-B44BAEDF639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67" authorId="183" shapeId="0" xr:uid="{EFFF60E3-F987-4AA9-88FA-ED5DA5F2B18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67" authorId="184" shapeId="0" xr:uid="{B38902EF-9E59-432C-9501-678095DF6B0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67" authorId="185" shapeId="0" xr:uid="{3A88602D-308A-4170-9CB8-C3C9048F4C2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67" authorId="186" shapeId="0" xr:uid="{E9524567-DDF5-4A44-8BC1-B2C9FE70198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67" authorId="187" shapeId="0" xr:uid="{ADAD21ED-D73C-4CFC-9F80-F3430CD14222}">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67" authorId="188" shapeId="0" xr:uid="{CCA4FA2D-1775-4FCD-8C3A-5220FB979BD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67" authorId="189" shapeId="0" xr:uid="{33FDEB0B-5270-48E0-A751-338F65A3C06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68" authorId="190" shapeId="0" xr:uid="{0BB69A5C-0C77-4746-9C12-89295C5DF95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68" authorId="191" shapeId="0" xr:uid="{B9A0E65A-0F66-4804-B210-E76F7B7BBC5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68" authorId="192" shapeId="0" xr:uid="{C77A9AD2-A61D-4784-8CF8-37CE2DDD4A6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68" authorId="193" shapeId="0" xr:uid="{C95DFF06-BFDF-4107-9DA0-C0884B97AAD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68" authorId="194" shapeId="0" xr:uid="{6FE3A8C4-FB39-4E88-9AAA-839A70E7F7C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68" authorId="195" shapeId="0" xr:uid="{66038723-4C7E-4912-BD6A-4787C280AD5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68" authorId="196" shapeId="0" xr:uid="{C3F8B39F-6520-4F80-9146-289A51CD3EA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68" authorId="197" shapeId="0" xr:uid="{E484AB2C-4858-4F3F-8A6B-92F13D60AC3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Y69" authorId="198" shapeId="0" xr:uid="{84C9A853-449D-431B-B3C6-6923E9817BC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69" authorId="199" shapeId="0" xr:uid="{CAC465D7-26CB-4480-A3EC-AD11AE73206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69" authorId="200" shapeId="0" xr:uid="{82D09874-076A-46D9-8AB0-768FE29D765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69" authorId="201" shapeId="0" xr:uid="{1F6E27A6-CB0E-40A8-9E83-8230EDC97FE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69" authorId="202" shapeId="0" xr:uid="{3961BAD5-2CA5-4F83-B05D-B9F1C341636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69" authorId="203" shapeId="0" xr:uid="{6BBE2FE5-526E-4E78-8E37-39674937F53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69" authorId="204" shapeId="0" xr:uid="{5F5C598E-1ADB-4A82-92F7-F6B53ACF801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69" authorId="205" shapeId="0" xr:uid="{1E2CD4CD-BE48-4A89-8D6B-BE4CD59672A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U70" authorId="206" shapeId="0" xr:uid="{ABF4983B-2464-400A-B0F2-105605CD42A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Y71" authorId="207" shapeId="0" xr:uid="{C507DC16-9003-47AF-990D-E05C5CF6408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71" authorId="208" shapeId="0" xr:uid="{4C758DAE-69EF-4F4E-AF2A-A5845C069BB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71" authorId="209" shapeId="0" xr:uid="{4F8E8C76-ED93-4CAF-909B-60CA90F10DB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71" authorId="210" shapeId="0" xr:uid="{B0FD5524-694D-4BAE-A066-6E8A7B7F6BF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71" authorId="211" shapeId="0" xr:uid="{F209153D-7906-4CFA-940A-979621379A28}">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71" authorId="212" shapeId="0" xr:uid="{821143BB-FA31-4ABA-AA7A-6275C5081E7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71" authorId="213" shapeId="0" xr:uid="{646490C5-482A-415E-A6F7-7FFC57713CB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71" authorId="214" shapeId="0" xr:uid="{226FCAD3-069F-490F-A1CA-2EDFAF1B6FB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C90" authorId="215" shapeId="0" xr:uid="{ECC351A7-B475-418A-A58F-7D40E1C9E85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
      </text>
    </comment>
    <comment ref="D90" authorId="216" shapeId="0" xr:uid="{F033E41D-5725-4E5C-AB7E-6D359ECD51A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Y90" authorId="217" shapeId="0" xr:uid="{508742DD-20DC-4DCD-BF4F-AC36F9E1454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C91" authorId="218" shapeId="0" xr:uid="{AADCD6EE-9E4B-4F43-AC40-22B879FCAE7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D91" authorId="219" shapeId="0" xr:uid="{45D18FFF-BBEA-4062-9B6E-1D9B0578B24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Y91" authorId="220" shapeId="0" xr:uid="{AAF77F32-4043-4298-AE6F-943EF6DCECA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C92" authorId="221" shapeId="0" xr:uid="{CCCFD7FD-FA93-48E2-9E81-380AD787138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
      </text>
    </comment>
    <comment ref="D92" authorId="222" shapeId="0" xr:uid="{D15ADC18-8A18-446F-AB8E-9078EE9514D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
      </text>
    </comment>
    <comment ref="Y92" authorId="223" shapeId="0" xr:uid="{7B6577EC-F786-43EC-A99C-96A88EE77C0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C93" authorId="224" shapeId="0" xr:uid="{A91E3DCF-32DC-4936-AB90-57971E52151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
      </text>
    </comment>
    <comment ref="D93" authorId="225" shapeId="0" xr:uid="{29A33DA5-6CC8-49B5-8A85-D42C572560C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
      </text>
    </comment>
    <comment ref="Y93" authorId="226" shapeId="0" xr:uid="{B24734C0-7316-48D1-B5BC-A215BA17A13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C94" authorId="227" shapeId="0" xr:uid="{DEAC4E9B-C92A-4299-8FB8-51606D8C253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
      </text>
    </comment>
    <comment ref="D94" authorId="228" shapeId="0" xr:uid="{24AAC5BE-68A6-4D3A-8DEC-FEC56D76517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
      </text>
    </comment>
    <comment ref="Y94" authorId="229" shapeId="0" xr:uid="{87C54033-CED4-410F-A48B-97678F9CAE2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U96" authorId="230" shapeId="0" xr:uid="{A5CFAED4-5CBB-40DA-8F52-83CE2A16738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97" authorId="231" shapeId="0" xr:uid="{B5C04140-498E-417C-90F8-D650FEB924C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AZ123" authorId="232" shapeId="0" xr:uid="{899E1776-FFD2-4CF0-A699-FAE1788CCD9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Corresponding to :
* 12 µg/kg sed ww
* 2,5 µg/L</t>
      </text>
    </comment>
    <comment ref="BB123" authorId="233" shapeId="0" xr:uid="{668A6078-09D4-4277-B3D3-3EC39FA99AF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Corresponding to :
* 12 µg/kg sed ww
* 2,5 µg/L</t>
      </text>
    </comment>
    <comment ref="C146" authorId="234" shapeId="0" xr:uid="{2DF9779C-B4DA-4485-BCE0-C0C18186FF0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D146" authorId="235" shapeId="0" xr:uid="{A2B4E28D-8BA2-4CB1-BF0C-1F78C20AED1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Y146" authorId="236" shapeId="0" xr:uid="{811582D7-6278-4231-843D-521270CB941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U149" authorId="237" shapeId="0" xr:uid="{6BE68F23-886B-4196-8F78-9A89304B4AC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C152" authorId="238" shapeId="0" xr:uid="{13D4C6DB-D454-4146-B4B2-E11C9CF1811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Tributyltin compounds including tributyltin-cation (CAS 36643-28-4).</t>
      </text>
    </comment>
    <comment ref="D152" authorId="239" shapeId="0" xr:uid="{62733E74-FD01-4E27-B771-D19E0624F07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Tributyltin compounds including tributyltin-cation (CAS 36643-28-4).</t>
      </text>
    </comment>
    <comment ref="BB152" authorId="240" shapeId="0" xr:uid="{68C3D87C-F01F-428D-AC2A-4E16138BE54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Comments from SCHEER (March 2023) on EQS dossier 2022
Considered preliminary by SCHEER until marine data for the most sensitive taxonomic group (sediment-dwelling molluscs) are available.</t>
      </text>
    </comment>
    <comment ref="U156" authorId="241" shapeId="0" xr:uid="{D30F7A67-4955-4115-A267-23F27EB03C3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C158" authorId="242" shapeId="0" xr:uid="{D69F31D4-31DA-40DF-8F77-CD4D1695736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CAS 52315-07-8 refers to an isomer mixture of cypermethrin, alpha-cypermethrin (CAS 67375-30-8, EU 257-842-9), beta-cypermethrin (CAS 65731-84-2, EU 265-898-0), theta-cypermethrin (CAS 71691-59-1) and zeta-cypermethrin (CAS 1315501-18-8, EU 257-842-9).</t>
      </text>
    </comment>
    <comment ref="D158" authorId="243" shapeId="0" xr:uid="{E6A9EE5D-FF50-48DC-BD1D-BAB2A35A88D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CAS 52315-07-8 refers to an isomer mixture of cypermethrin, alpha-cypermethrin (CAS 67375-30-8, EU 257-842-9), beta-cypermethrin (CAS 65731-84-2, EU 265-898-0), theta-cypermethrin (CAS 71691-59-1) and zeta-cypermethrin (CAS 1315501-18-8, EU 257-842-9).</t>
      </text>
    </comment>
    <comment ref="U158" authorId="244" shapeId="0" xr:uid="{CEB8E55B-20DB-4D5A-8553-FC480FA76F1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165" authorId="245" shapeId="0" xr:uid="{A66CCD9B-AD37-40F7-BEC9-AFE0CEA0B08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Y167" authorId="246" shapeId="0" xr:uid="{17EFE270-BA83-43CC-A3D2-1FB4996DB8B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BH177" authorId="247" shapeId="0" xr:uid="{366BA0A6-F172-4E68-A2AF-37EEB986672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carcinogen, derivation of QS normally required but QS for drinking water abstraction will presumably cover this exposure route as well DW</t>
      </text>
    </comment>
    <comment ref="BI177" authorId="248" shapeId="0" xr:uid="{FDA7FAD5-C387-4198-946F-E6B9BA49CE0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carcinogen, derivation of QS normally required but QS for drinking water abstraction will presumably cover this exposure route as well DW</t>
      </text>
    </comment>
    <comment ref="BJ177" authorId="249" shapeId="0" xr:uid="{1D04C45F-DAF4-403C-98E9-D365D53808A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carcinogen, derivation of QS normally required but QS for drinking water abstraction will presumably cover this exposure route as well DW</t>
      </text>
    </comment>
    <comment ref="AE180" authorId="250" shapeId="0" xr:uid="{5266CE4A-3C12-4856-AD3C-8971B5FDBCA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 QSdw hh est choisie comme QS discriminante, y compris pour les eaux non soumises à l'abstraction d'eau potable</t>
      </text>
    </comment>
    <comment ref="AF180" authorId="251" shapeId="0" xr:uid="{9B6C3FF0-5B47-4CFA-8BB5-3690D212AEC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 QSdw hh est choisie comme QS discriminante, y compris pour les eaux non soumises à l'abstraction d'eau potable</t>
      </text>
    </comment>
    <comment ref="AK180" authorId="252" shapeId="0" xr:uid="{06186FF4-8535-4589-8373-F7686651A20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 QSdw hh est choisie comme QS discriminante, y compris pour les eaux non soumises à l'abstraction d'eau potable</t>
      </text>
    </comment>
    <comment ref="AL180" authorId="253" shapeId="0" xr:uid="{DB4B0916-2A62-49F1-A818-29A038DF9EF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la QSdw hh est choisie comme QS discriminante, y compris pour les eaux non soumises à l'abstraction d'eau potable</t>
      </text>
    </comment>
    <comment ref="U193" authorId="254" shapeId="0" xr:uid="{AA7C92BF-8A22-40A7-BAEC-BB9E9330096A}">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AB199" authorId="255" shapeId="0" xr:uid="{C3DE7F1B-0426-4B3A-9840-F6F62DF70AB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En cours de révision Ineris 2026</t>
      </text>
    </comment>
    <comment ref="AC199" authorId="256" shapeId="0" xr:uid="{CD64D3F8-CB5D-4A53-BAA1-98E9DC2AF00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En cours de révision Ineris 2026</t>
      </text>
    </comment>
    <comment ref="C208" authorId="257" shapeId="0" xr:uid="{DBE48309-47CE-4C6A-B586-754B04D24AE1}">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compounds: 7 polychlorinated dibenzo-p-dioxins (PCDDs): 2,3,7,8-T4CDD (CAS 1746-01-6, EU 217-122-7), 1,2,3,7,8-P5CDD (CAS 40321-76-4), 1,2,3,4,7,8-H6CDD (CAS 39227-28-6), 1,2,3,6,7,8-H6CDD (CAS 57653-85-7), 1,2,3,7,8,9-H6CDD (CAS 19408-74-3), 1,2,3,4,6,7,8-H7CDD (CAS 35822-46-9), 1,2,3,4,6,7,8,9-O8CDD (CAS 3268-87-9) ; 10 polychlorinated dibenzofurans (PCDFs): 2,3,7,8-T4CDF (CAS 51207-31-9), 1,2,3,7,8-P5CDF (CAS 57117-41-6), 2,3,4,7,8-P5CDF (CAS 57117-31-4), 1,2,3,4,7,8-H6CDF (CAS 70648-26-9), 1,2,3,6,7,8-H6CDF (CAS 57117-44-9), 1,2,3,7,8,9-H6CDF (CAS 72918-21-9), 2,3,4,6,7,8-H6CDF (CAS 60851-34-5), 1,2,3,4,6,7,8-H7CDF (CAS 67562-39-4), 1,2,3,4,7,8,9-H7CDF (CAS 55673-89-7), 1,2,3,4,6,7,8,9-O8CDF (CAS 39001-02-0) ; 12 dioxin-like polychlorinated biphenyls (PCB-DLs): 3,3’,4,4’-T4CB (PCB 77, CAS 32598-13-3), 3,3’,4’,5-T4CB (PCB 81, CAS 70362-50-4), 2,3,3',4,4'-P5CB (PCB 105, CAS 32598-14-4), 2,3,4,4',5-P5CB (PCB 114, CAS 74472-37-0), 2,3',4,4',5-P5CB (PCB 118, CAS 31508-00-6), 2,3',4,4',5'-P5CB (PCB 123, CAS 65510-44-3), 3,3’,4,4’,5-P5CB (PCB 126, CAS 57465-28-8), 2,3,3',4,4',5-H6CB (PCB 156, CAS 38380-08-4), 2,3,3',4,4',5'-H6CB (PCB 157, CAS 69782-90-7), 2,3',4,4',5,5'-H6CB (PCB 167, CAS 52663-72-6), 3,3’,4,4’,5,5’-H6CB (PCB 169, CAS 32774-16-6), 2,3,3',4,4',5,5'-H7CB (PCB 189, CAS 39635-31-9).</t>
      </text>
    </comment>
    <comment ref="Y208" authorId="258" shapeId="0" xr:uid="{CC0C979A-9F48-42C3-B408-917D71BDC179}">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
      </text>
    </comment>
    <comment ref="AP208" authorId="259" shapeId="0" xr:uid="{442DBEB9-FB48-4792-8F10-FA02D069442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
      </text>
    </comment>
    <comment ref="BD208" authorId="260" shapeId="0" xr:uid="{8B716F3D-79A1-4C53-931B-F72C8EAB110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
      </text>
    </comment>
    <comment ref="BH208" authorId="261" shapeId="0" xr:uid="{A75C0320-07B5-4E47-AD64-F0EB37960C6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
      </text>
    </comment>
    <comment ref="U211" authorId="262" shapeId="0" xr:uid="{5C4668B1-16EE-48BF-8C63-D42D1821259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213" authorId="263" shapeId="0" xr:uid="{7ECB8D47-D864-4AD7-B8E8-0F313624916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221" authorId="264" shapeId="0" xr:uid="{4DEC4A83-3364-4B81-A3FD-CBD195ABDFF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AQ222" authorId="265" shapeId="0" xr:uid="{FC79CBDE-224F-4F81-98D7-71D78EE8E1F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2025 quotes :
- “lack of fully qualifying long-term studies with this estrogenic steroid. Therefore, existing literature was evaluated to estimate, whether comparative data of EE2, E2, and E1 allow to derive a preliminary EQS based on relative potency”
- “in vitro and in vivo data report a lower potency of E1 compared to E2. A factor of 2 up to 100 demonstrates the variability according to the assay type. In vivo data are most likely affected by metabolic transformation of E1 into E2, resulting partly in lower effect levels of E1 exposure. In a pragmatic approach, the data can be used to derive a preliminary EQS. 
A conservative and sufficiently precautionary approach would be to apply a factor of 2 on the EQS of E2 to derive the preliminary EQS of E1.”</t>
      </text>
    </comment>
    <comment ref="AU222" authorId="266" shapeId="0" xr:uid="{4E39373C-763A-4B4B-83DD-440BAA3120F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2025 quotes :
- “lack of fully qualifying long-term studies with this estrogenic steroid. Therefore, existing literature was evaluated to estimate, whether comparative data of EE2, E2, and E1 allow to derive a preliminary EQS based on relative potency”
- “in vitro and in vivo data report a lower potency of E1 compared to E2. A factor of 2 up to 100 demonstrates the variability according to the assay type. In vivo data are most likely affected by metabolic transformation of E1 into E2, resulting partly in lower effect levels of E1 exposure. In a pragmatic approach, the data can be used to derive a preliminary EQS. 
A conservative and sufficiently precautionary approach would be to apply a factor of 2 on the EQS of E2 to derive the preliminary EQS of E1.”</t>
      </text>
    </comment>
    <comment ref="BE234" authorId="267" shapeId="0" xr:uid="{006013D8-49B0-42EE-A1BC-B8693F42C34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(November 2022) :
Considering that fluoranthene is not a biomagnifying molecule, the critical food item is not fish, but bivalves and crustaceans.</t>
      </text>
    </comment>
    <comment ref="BF234" authorId="268" shapeId="0" xr:uid="{D1855F4B-0C5F-49CB-BAA8-C856C86242B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(November 2022) :
Furthermore, considering the biodilution observed in food web studies, derivation of the QSbiota, secpois, sw was not considered necessary. </t>
      </text>
    </comment>
    <comment ref="U241" authorId="269" shapeId="0" xr:uid="{47F8E90C-8DB2-4292-8AD2-40CD60F49D2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Eaux destinées à la production d’eau potable : 0,1 µg/L
Eaux non destinées à la production d’eau potable : 86,7 µg/L</t>
      </text>
    </comment>
    <comment ref="AZ251" authorId="270" shapeId="0" xr:uid="{B7D89A8F-95C4-4D86-AE7C-27A5AE29606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(January 2023):
According to the SCHEER Final Opinion (2022)[20]: “the equation used and the default assumptions are different from those proposed by the  recent EQS TGD (EC, 2018). Therefore, it is the opinion of the SCHEER that the whole section should be revised according to the new EQS TGD”.</t>
      </text>
    </comment>
    <comment ref="BB251" authorId="271" shapeId="0" xr:uid="{F9584BC7-5679-4157-828E-47FE9BB0D96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(January 2023):
According to the SCHEER Final Opinion (2022)[20]: “the equation used and the default assumptions are different from those proposed by the  recent EQS TGD (EC, 2018). Therefore, it is the opinion of the SCHEER that the whole section should be revised according to the new EQS TGD”.</t>
      </text>
    </comment>
    <comment ref="BM251" authorId="272" shapeId="0" xr:uid="{E022BD8C-0F93-40AA-9F79-7E94E294C49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(January 2023):
“No limit value for HCBD in drinking water is set in the EU Drinking Water Directive, neither in Council Directive 98/83/EC, nor in the revised Drinking Water Directive (Directive (EU) 2020/2184) did not include HCBD. Furthermore, no “A1-value" was set for drinking water abstraction in Council Directive 75/440/EEC (now repealed). 
For drinking water, the World Health Organisation (WHO) proposed a guide value of 0.6 µg/L [8][16]. 
However, according to the SCHEER final Opinion, the standard for pesticides (Directive (EU) 2020/2184) of 0.1 µg/l for drinking water is more adequate since HCBD has been also used as a pesticide for some agricultural applications.
This value is higher than all the quality standards derived for other objectives of protection. Hence, the calculation of a specific QS referring to the abstraction of water intended for human consumption in areas designated in accordance with the EQS Technical Guidance [13] is not necessary.”</t>
      </text>
    </comment>
    <comment ref="U252" authorId="273" shapeId="0" xr:uid="{826A99AF-6BE4-4896-995D-A150CC6A178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C259" authorId="274" shapeId="0" xr:uid="{F4DFDBF3-BBB3-4140-B6FD-FE053A7450A7}">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D259" authorId="275" shapeId="0" xr:uid="{E3924E68-4618-4FF5-857B-AE8B97178F1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Y259" authorId="276" shapeId="0" xr:uid="{D964DB64-DD38-4401-A7EB-0D77C549A24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U262" authorId="277" shapeId="0" xr:uid="{4AC78325-9897-4F22-955E-F5E82383E416}">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C263" authorId="278" shapeId="0" xr:uid="{6FA0529F-D154-4690-9255-DE0D73CF9A5F}">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D263" authorId="279" shapeId="0" xr:uid="{61012BEC-27D3-48F8-9FC5-0F70F673008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Y263" authorId="280" shapeId="0" xr:uid="{2E23B227-EEC2-484A-BD6E-15D148F50395}">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
      </text>
    </comment>
    <comment ref="U267" authorId="281" shapeId="0" xr:uid="{5489D6A2-12C5-450C-9B4D-A7D0A3549E8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274" authorId="282" shapeId="0" xr:uid="{F8F497BC-2BAB-4058-9F2B-57F6A5D6966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AE284" authorId="283" shapeId="0" xr:uid="{D9EE937A-2DAA-43F7-9084-6754D747D9AC}">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Valeur révisée Ineris 2019 (non considérée dans l’arr. 2023)</t>
      </text>
    </comment>
    <comment ref="AG284" authorId="284" shapeId="0" xr:uid="{940A80A9-FEEF-462C-BEF4-BF805A70027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Valeur révisée Ineris 2019 (non considérée dans l’arr. 2023)</t>
      </text>
    </comment>
    <comment ref="AI284" authorId="285" shapeId="0" xr:uid="{D9B9E025-A9FB-4468-8A84-73D25FB2888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Valeur révisée Ineris 2019 (non considérée dans l’arr. 2023)</t>
      </text>
    </comment>
    <comment ref="AK284" authorId="286" shapeId="0" xr:uid="{BD7E993F-FF84-4A6C-8C23-58DB935359C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Valeur révisée Ineris 2019 (non considérée dans l’arr. 2023)</t>
      </text>
    </comment>
    <comment ref="AN284" authorId="287" shapeId="0" xr:uid="{86563049-3BD2-4829-9EB9-B3B830721D0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Valeur révisée Ineris 2019 (non considérée dans l’arr. 2023)</t>
      </text>
    </comment>
    <comment ref="U302" authorId="288" shapeId="0" xr:uid="{B93F867A-2081-4E36-B6B9-14F3BBF4F5E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EQS refers to bioavailable concentrations of the substances.</t>
      </text>
    </comment>
    <comment ref="U303" authorId="289" shapeId="0" xr:uid="{269FE8A4-E416-40EA-89FF-7C5F3C3E21D5}">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C317" authorId="290" shapeId="0" xr:uid="{D236D8B4-9167-4ED3-A4EA-C6BF4A67E99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Tributyltin compounds including tributyltin-cation (CAS 36643-28-4).</t>
      </text>
    </comment>
    <comment ref="D317" authorId="291" shapeId="0" xr:uid="{01FBFE66-2180-4534-9765-615F8B9C073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Tributyltin compounds including tributyltin-cation (CAS 36643-28-4).</t>
      </text>
    </comment>
    <comment ref="BB317" authorId="292" shapeId="0" xr:uid="{583233F4-9124-4A70-AC53-E62F9EF2CED6}">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Comments from SCHEER (March 2023) on EQS dossier 2022
Considered preliminary by SCHEER until marine data for the most sensitive taxonomic group (sediment-dwelling molluscs) are available.</t>
      </text>
    </comment>
    <comment ref="BH329" authorId="293" shapeId="0" xr:uid="{86E03506-7292-4666-AFC0-073CB3ED37F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 
«because of the huge uncertainty associated with the calculation, neither the derived QShh.food nor the corresponding QShh.water should be imposed as quality standards. They can be considered as indicative values only.»</t>
      </text>
    </comment>
    <comment ref="BI329" authorId="294" shapeId="0" xr:uid="{7D321C3D-1BAC-474C-8CD1-62D8B23C830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 
« because of the huge uncertainty associated with the calculation, neither the derived QShh.food nor the corresponding QShh.water should be imposed as quality standards. They can be considered as indicative values only. »</t>
      </text>
    </comment>
    <comment ref="BJ329" authorId="295" shapeId="0" xr:uid="{6E34AF65-437D-41DF-8D29-A032F2B77CA3}">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 
« because of the huge uncertainty associated with the calculation, neither the derived QShh.food nor the corresponding QShh.water should be imposed as quality standards. They can be considered as indicative values only. »</t>
      </text>
    </comment>
    <comment ref="U330" authorId="296" shapeId="0" xr:uid="{85FF17EB-1311-4FBB-8A35-D0593729824C}">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332" authorId="297" shapeId="0" xr:uid="{DEA63900-9296-4614-9C75-45D2A79D4F4B}">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337" authorId="298" shapeId="0" xr:uid="{333A6D98-F332-4620-B3D7-99C81FC44B1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EQS refers to bioavailable concentrations of the substances.</t>
      </text>
    </comment>
    <comment ref="BI337" authorId="299" shapeId="0" xr:uid="{E3FB1048-26F2-4076-AD34-2377DEDFF86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 given the uncertainty factors associated with lead bioaccumulation such as the variability in and between taxonomic groups as well as the apparent ability of aquatic organisms to actively regulate their lead uptake it should be considered to use the maximum levels imposed by Commission Regulation (EC) No 466/2001 as quality standards rather than a water concentration
based standard. »</t>
      </text>
    </comment>
    <comment ref="BJ337" authorId="300" shapeId="0" xr:uid="{80DF4688-3ACE-4CE7-9E61-D76EF9FDA834}">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EQS Dossier (2005):
« given the uncertainty factors associated with lead bioaccumulation such as the variability in and between taxonomic groups as well as the apparent ability of aquatic organisms to actively regulate their lead uptake it should be considered to use the maximum levels imposed by Commission Regulation (EC) No 466/2001 as quality standards rather than a water concentration
based standard. »</t>
      </text>
    </comment>
    <comment ref="U346" authorId="301" shapeId="0" xr:uid="{A4A2FAEF-E55C-46FE-87B4-BB8B7BA23D1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C351" authorId="302" shapeId="0" xr:uid="{E992791F-28DF-44B5-9040-721369ECC6D8}">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D351" authorId="303" shapeId="0" xr:uid="{9D1B673C-F73A-4629-936C-4370A1D44AD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
</t>
      </text>
    </comment>
    <comment ref="U351" authorId="304" shapeId="0" xr:uid="{54C11EB3-A83F-4B0E-B56A-432AD4ACE00D}">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V351" authorId="305" shapeId="0" xr:uid="{0A475361-119B-4C16-B552-A775CEDA1E6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Y351" authorId="306" shapeId="0" xr:uid="{71740A8D-726F-4343-9EFB-7DA4E44860F0}">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
      </text>
    </comment>
    <comment ref="BD351" authorId="307" shapeId="0" xr:uid="{BCF0C37B-EF6C-4DA2-A71D-9912FFC8C46E}">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E351" authorId="308" shapeId="0" xr:uid="{B59271AC-5992-4FFC-AB5D-3E0BCA93C0A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F351" authorId="309" shapeId="0" xr:uid="{8C37D787-DFB3-4A2C-8950-2EEC9AE17333}">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H351" authorId="310" shapeId="0" xr:uid="{FC739E5F-9EFA-4CDA-BDC8-09BFB8E028F1}">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BI351" authorId="311" shapeId="0" xr:uid="{EFF1E23E-092C-49F1-AEC1-2E5BA4A9BFC9}">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J351" authorId="312" shapeId="0" xr:uid="{6B91DA8F-4B92-4FD3-91ED-424CAA2AE557}">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back calculation to water, the PFOA value must be used in combination with RPFs and RBFs for the other substances </t>
      </text>
    </comment>
    <comment ref="BL351" authorId="313" shapeId="0" xr:uid="{B5CAA3BA-ACDF-487C-9D9F-1C94597E1C5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any specific PFAS calculation, the PFOA value must be used in combination with RPFs for the other substances </t>
      </text>
    </comment>
    <comment ref="U360" authorId="314" shapeId="0" xr:uid="{58ECA03F-731F-4380-86D7-630DB86467AD}">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370" authorId="315" shapeId="0" xr:uid="{97AE6DF5-F151-49C4-8DC0-F733C229188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371" authorId="316" shapeId="0" xr:uid="{04A4711B-593F-4779-9438-A51B9F270120}">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C377" authorId="317" shapeId="0" xr:uid="{1FECBF6C-A611-45D3-AE7B-13DF22D268F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Tributyltin compounds including tributyltin-cation (CAS 36643-28-4).</t>
      </text>
    </comment>
    <comment ref="D377" authorId="318" shapeId="0" xr:uid="{E4D785B5-9B8A-4B19-AD2E-3C4D06CE6D1E}">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Tributyltin compounds including tributyltin-cation (CAS 36643-28-4).</t>
      </text>
    </comment>
    <comment ref="BB377" authorId="319" shapeId="0" xr:uid="{5B3DD691-5164-447B-B43C-2DDCF5B1ADDA}">
      <text>
        <t>[Commentaire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Comments from SCHEER (March 2023) on EQS dossier 2022
Considered preliminary by SCHEER until marine data for the most sensitive taxonomic group (sediment-dwelling molluscs) are available.</t>
      </text>
    </comment>
    <comment ref="U389" authorId="320" shapeId="0" xr:uid="{D92C6C06-566F-4694-B3FE-2764B2170FE4}">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 ref="U390" authorId="321" shapeId="0" xr:uid="{ACDD8D81-440D-498B-BB76-9C641C861A3F}">
      <text>
        <t xml:space="preserve">[Commentaire à thread]
Votre version d’Excel vous permet de lire ce commentaire à thread. Toutefois, les modifications qui y sont apportées seront supprimées si le fichier est ouvert dans une version plus récente d’Excel. En savoir plus : https://go.microsoft.com/fwlink/?linkid=870924
Commentaire :
    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
      </text>
    </comment>
  </commentList>
</comments>
</file>

<file path=xl/sharedStrings.xml><?xml version="1.0" encoding="utf-8"?>
<sst xmlns="http://schemas.openxmlformats.org/spreadsheetml/2006/main" count="22743" uniqueCount="1653">
  <si>
    <t>Bromoxinyl</t>
  </si>
  <si>
    <t>Bromoxinyl octanoate</t>
  </si>
  <si>
    <t>HexaBromoCycloDoDecane (HBCDD)</t>
  </si>
  <si>
    <t>4685-14-7</t>
  </si>
  <si>
    <t>Paraquat</t>
  </si>
  <si>
    <t>115-32-2</t>
  </si>
  <si>
    <t>Dicofol</t>
  </si>
  <si>
    <t>60-00-4</t>
  </si>
  <si>
    <t>EDTA</t>
  </si>
  <si>
    <t>298-46-4</t>
  </si>
  <si>
    <t>Acétochlore</t>
  </si>
  <si>
    <t>Aclonifen</t>
  </si>
  <si>
    <t>Alachlore</t>
  </si>
  <si>
    <t>Aldrine</t>
  </si>
  <si>
    <t>AMPA</t>
  </si>
  <si>
    <t>Atrazine</t>
  </si>
  <si>
    <t>Bromacil</t>
  </si>
  <si>
    <t>Carbendazime</t>
  </si>
  <si>
    <t>Carbofuran</t>
  </si>
  <si>
    <t>Chlorfenvinphos</t>
  </si>
  <si>
    <t>Chlorpyriphos-Ethyl</t>
  </si>
  <si>
    <t>Chlortoluron</t>
  </si>
  <si>
    <t>Clomazone</t>
  </si>
  <si>
    <t>Cyproconazole</t>
  </si>
  <si>
    <t>Deltaméthrine</t>
  </si>
  <si>
    <t>Dicamba</t>
  </si>
  <si>
    <t>Dichlorprop-P (sel de DMA)</t>
  </si>
  <si>
    <t>Dichlorvos</t>
  </si>
  <si>
    <t>Dieldrine</t>
  </si>
  <si>
    <t>Diméthomorphe</t>
  </si>
  <si>
    <t>Diuron</t>
  </si>
  <si>
    <t>Endrine</t>
  </si>
  <si>
    <t>Epoxiconazole</t>
  </si>
  <si>
    <t>Ethofumesate</t>
  </si>
  <si>
    <t>Fenitrothion</t>
  </si>
  <si>
    <t>Fénoxycarbe</t>
  </si>
  <si>
    <t>Fludioxonyl</t>
  </si>
  <si>
    <t>Fluroxypyr</t>
  </si>
  <si>
    <t>Fluroxypyr methyl heptyl ester</t>
  </si>
  <si>
    <t>Fluzilazole</t>
  </si>
  <si>
    <t>Formol (=formaldéhyde)</t>
  </si>
  <si>
    <t>Glyphosate</t>
  </si>
  <si>
    <t>Hexaconazole</t>
  </si>
  <si>
    <t>Iprodione</t>
  </si>
  <si>
    <t>Isodrine</t>
  </si>
  <si>
    <t>Isoproturon</t>
  </si>
  <si>
    <t>Kresoxim méthyl</t>
  </si>
  <si>
    <t>lambda Cyhalothrine</t>
  </si>
  <si>
    <t>Lindane</t>
  </si>
  <si>
    <t>Metalaxyl M =mefenoxam</t>
  </si>
  <si>
    <t>Metalaxyl</t>
  </si>
  <si>
    <t>Metamitrone</t>
  </si>
  <si>
    <t>Methabenzthiazuron</t>
  </si>
  <si>
    <t>Napropamide</t>
  </si>
  <si>
    <t>Norflurazone</t>
  </si>
  <si>
    <t>Oxadiazon</t>
  </si>
  <si>
    <t>Oxadixyl</t>
  </si>
  <si>
    <t>Procymidone</t>
  </si>
  <si>
    <t>Propyzamide</t>
  </si>
  <si>
    <t>Pyriméthanil</t>
  </si>
  <si>
    <t>Rimsulfuron</t>
  </si>
  <si>
    <t>Simazine</t>
  </si>
  <si>
    <t>Sulcotrione</t>
  </si>
  <si>
    <t>Tébutame</t>
  </si>
  <si>
    <t>Terbutryne</t>
  </si>
  <si>
    <t>Tétraconazole</t>
  </si>
  <si>
    <t>Triclopyr</t>
  </si>
  <si>
    <t>Trifluraline</t>
  </si>
  <si>
    <t>34256-82-1</t>
  </si>
  <si>
    <t>74070-46-5</t>
  </si>
  <si>
    <t>15972-60-8</t>
  </si>
  <si>
    <t>309-00-2</t>
  </si>
  <si>
    <t>61-82-5</t>
  </si>
  <si>
    <t>1066-51-9</t>
  </si>
  <si>
    <t>1912-24-9</t>
  </si>
  <si>
    <t>131860-33-8</t>
  </si>
  <si>
    <t>82657-04-3</t>
  </si>
  <si>
    <t>314-40-9</t>
  </si>
  <si>
    <t>1689-84-5</t>
  </si>
  <si>
    <t>1689-99-2</t>
  </si>
  <si>
    <t>10605-21-7</t>
  </si>
  <si>
    <t>1563-66-2</t>
  </si>
  <si>
    <t>470-90-6</t>
  </si>
  <si>
    <t>51218-45-2</t>
  </si>
  <si>
    <t>101-21-3</t>
  </si>
  <si>
    <t>15545-48-9</t>
  </si>
  <si>
    <t>81777-89-1</t>
  </si>
  <si>
    <t>121552-61-2</t>
  </si>
  <si>
    <t>52918-63-5</t>
  </si>
  <si>
    <t>1918-00-9</t>
  </si>
  <si>
    <t>62-73-7</t>
  </si>
  <si>
    <t>60-57-1</t>
  </si>
  <si>
    <t>83164-33-4</t>
  </si>
  <si>
    <t>110488-70-5</t>
  </si>
  <si>
    <t>330-54-1</t>
  </si>
  <si>
    <t>72-20-8</t>
  </si>
  <si>
    <t>26225-79-6</t>
  </si>
  <si>
    <t>122-14-5</t>
  </si>
  <si>
    <t>72490-01-8</t>
  </si>
  <si>
    <t>131341-86-1</t>
  </si>
  <si>
    <t>69377-81-7</t>
  </si>
  <si>
    <t>81406-37-3</t>
  </si>
  <si>
    <t>85509-19-9</t>
  </si>
  <si>
    <t>1071-83-6</t>
  </si>
  <si>
    <t>79983-71-4</t>
  </si>
  <si>
    <t>36734-19-7</t>
  </si>
  <si>
    <t>465-73-6</t>
  </si>
  <si>
    <t>34123-59-6</t>
  </si>
  <si>
    <t>143390-89-0</t>
  </si>
  <si>
    <t>91465-08-6</t>
  </si>
  <si>
    <t>58-89-9</t>
  </si>
  <si>
    <t>70630-17-0</t>
  </si>
  <si>
    <t>57837-19-1</t>
  </si>
  <si>
    <t>108-62-3</t>
  </si>
  <si>
    <t>41394-05-2</t>
  </si>
  <si>
    <t>67129-08-2</t>
  </si>
  <si>
    <t>18691-97-9</t>
  </si>
  <si>
    <t>15299-99-7</t>
  </si>
  <si>
    <t>111991-09-4</t>
  </si>
  <si>
    <t>27314-13-2</t>
  </si>
  <si>
    <t>19666-30-9</t>
  </si>
  <si>
    <t>77732-09-3</t>
  </si>
  <si>
    <t>40487-42-1</t>
  </si>
  <si>
    <t>32809-16-8</t>
  </si>
  <si>
    <t>23950-58-5</t>
  </si>
  <si>
    <t>53112-28-0</t>
  </si>
  <si>
    <t>122931-48-0</t>
  </si>
  <si>
    <t>122-34-9</t>
  </si>
  <si>
    <t>99105-77-8</t>
  </si>
  <si>
    <t>107534-96-3</t>
  </si>
  <si>
    <t>35256-85-0</t>
  </si>
  <si>
    <t>5915-41-3</t>
  </si>
  <si>
    <t>886-50-0</t>
  </si>
  <si>
    <t>112281-77-3</t>
  </si>
  <si>
    <t>55335-06-3</t>
  </si>
  <si>
    <t>1582-09-8</t>
  </si>
  <si>
    <t>Méthode statistique</t>
  </si>
  <si>
    <t>94361-06-5</t>
  </si>
  <si>
    <t>Chlorure de benzyle (Alpha-chlorotoluène)</t>
  </si>
  <si>
    <t>Chlorure de benzylidène (Alpha, alpha-dichlorotoluène)</t>
  </si>
  <si>
    <t>Cadmium et composés</t>
  </si>
  <si>
    <t>Tétrachlorure de carbone</t>
  </si>
  <si>
    <t>Hydrate de chloral</t>
  </si>
  <si>
    <t>Chlordane</t>
  </si>
  <si>
    <t>Chloroforme</t>
  </si>
  <si>
    <t>Coumaphos</t>
  </si>
  <si>
    <t>Chlorure cyanurique (2,4,6-Trichloro-1,3,5-triazine)</t>
  </si>
  <si>
    <t>Diéthylamine</t>
  </si>
  <si>
    <t>Diméthylamine</t>
  </si>
  <si>
    <t>Disulfoton</t>
  </si>
  <si>
    <t>Mercure et composés</t>
  </si>
  <si>
    <t>Mevinphos</t>
  </si>
  <si>
    <t>Pentachlorophénol</t>
  </si>
  <si>
    <t>Tétrachloroéthylène</t>
  </si>
  <si>
    <t>Triazophos</t>
  </si>
  <si>
    <t>Trichlorobenzène</t>
  </si>
  <si>
    <t>Trichloroéthylène</t>
  </si>
  <si>
    <t>Zinc</t>
  </si>
  <si>
    <t>Titane</t>
  </si>
  <si>
    <t>Etain</t>
  </si>
  <si>
    <t>Baryum</t>
  </si>
  <si>
    <t>Bore</t>
  </si>
  <si>
    <t>Uranium</t>
  </si>
  <si>
    <t>Vanadium</t>
  </si>
  <si>
    <t>Cobalt</t>
  </si>
  <si>
    <t>Thallium</t>
  </si>
  <si>
    <t>Cuivre</t>
  </si>
  <si>
    <t>Argent</t>
  </si>
  <si>
    <t>Nickel</t>
  </si>
  <si>
    <t>Chrome</t>
  </si>
  <si>
    <t>Plomb</t>
  </si>
  <si>
    <t>Phosphore total</t>
  </si>
  <si>
    <t>Sélénium</t>
  </si>
  <si>
    <t>Fluorures</t>
  </si>
  <si>
    <t>Antimoine</t>
  </si>
  <si>
    <t>Ammoniaque</t>
  </si>
  <si>
    <t>Nitrite</t>
  </si>
  <si>
    <t>Molybdène</t>
  </si>
  <si>
    <t>Pentabromodiphényléther</t>
  </si>
  <si>
    <t>C10-13-chloroalcanes</t>
  </si>
  <si>
    <t>Di(2-éthylhexyl)phtalate (DEHP)</t>
  </si>
  <si>
    <t>Fluoranthène</t>
  </si>
  <si>
    <t>Nonylphénols</t>
  </si>
  <si>
    <t>Octylphénols</t>
  </si>
  <si>
    <t>Pentachlorobenzène</t>
  </si>
  <si>
    <t>Composés du tributylétain</t>
  </si>
  <si>
    <t>Monobutylétain</t>
  </si>
  <si>
    <t>95-85-2</t>
  </si>
  <si>
    <t>100-44-7</t>
  </si>
  <si>
    <t>98-87-3</t>
  </si>
  <si>
    <t>7440-43-9</t>
  </si>
  <si>
    <t>56-23-5</t>
  </si>
  <si>
    <t>302-17-0</t>
  </si>
  <si>
    <t>57-74-9</t>
  </si>
  <si>
    <t>107-07-3</t>
  </si>
  <si>
    <t>67-66-3</t>
  </si>
  <si>
    <t>56-72-4</t>
  </si>
  <si>
    <t>108-77-0</t>
  </si>
  <si>
    <t>107-06-2</t>
  </si>
  <si>
    <t>96-23-1</t>
  </si>
  <si>
    <t>109-89-7</t>
  </si>
  <si>
    <t>124-40-3</t>
  </si>
  <si>
    <t>298-04-4</t>
  </si>
  <si>
    <t>118-74-1</t>
  </si>
  <si>
    <t>87-68-3</t>
  </si>
  <si>
    <t>319-84-6</t>
  </si>
  <si>
    <t>319-85-7</t>
  </si>
  <si>
    <t>319-86-8</t>
  </si>
  <si>
    <t>7439-97-6</t>
  </si>
  <si>
    <t>7786-34-7</t>
  </si>
  <si>
    <t>32598-14-4</t>
  </si>
  <si>
    <t>31508-00-6</t>
  </si>
  <si>
    <t>57465-28-8</t>
  </si>
  <si>
    <t>38380-08-4</t>
  </si>
  <si>
    <t>32774-16-6</t>
  </si>
  <si>
    <t>32598-13-3</t>
  </si>
  <si>
    <t>87-86-5</t>
  </si>
  <si>
    <t>127-18-4</t>
  </si>
  <si>
    <t>24017-47-8</t>
  </si>
  <si>
    <t>12002-48-1</t>
  </si>
  <si>
    <t>79-01-6</t>
  </si>
  <si>
    <t>7440-66-6</t>
  </si>
  <si>
    <t>7440-32-6</t>
  </si>
  <si>
    <t>7440-31-5</t>
  </si>
  <si>
    <t>7440-39-3</t>
  </si>
  <si>
    <t>7440-41-7</t>
  </si>
  <si>
    <t>7440-42-8</t>
  </si>
  <si>
    <t>7440-61-1</t>
  </si>
  <si>
    <t>7440-62-2</t>
  </si>
  <si>
    <t>7440-48-4</t>
  </si>
  <si>
    <t>7440-28-0</t>
  </si>
  <si>
    <t>7440-50-8</t>
  </si>
  <si>
    <t>7440-22-4</t>
  </si>
  <si>
    <t>7440-02-0</t>
  </si>
  <si>
    <t>7440-47-3</t>
  </si>
  <si>
    <t>7439-92-1</t>
  </si>
  <si>
    <t>7782-49-2</t>
  </si>
  <si>
    <t>57-12-5</t>
  </si>
  <si>
    <t>16984-48-8</t>
  </si>
  <si>
    <t>7440-36-0</t>
  </si>
  <si>
    <t>7664-41-7</t>
  </si>
  <si>
    <t>14797-65-0</t>
  </si>
  <si>
    <t>7439-98-7</t>
  </si>
  <si>
    <t>32534-81-9</t>
  </si>
  <si>
    <t>85535-84-8</t>
  </si>
  <si>
    <t>117-81-7</t>
  </si>
  <si>
    <t>206-44-0</t>
  </si>
  <si>
    <t>104-40-5</t>
  </si>
  <si>
    <t>25154-52-3</t>
  </si>
  <si>
    <t>140-66-9</t>
  </si>
  <si>
    <t>1806-26-4</t>
  </si>
  <si>
    <t>608-93-5</t>
  </si>
  <si>
    <t>36643-28-4</t>
  </si>
  <si>
    <t>688-73-3</t>
  </si>
  <si>
    <t>1118-46-3</t>
  </si>
  <si>
    <t>Dichloroéthane-1,2</t>
  </si>
  <si>
    <t>Dichloronitrobenzène-2,5</t>
  </si>
  <si>
    <t>Hexachlorobenzène</t>
  </si>
  <si>
    <t>Hexachlorobutadiène</t>
  </si>
  <si>
    <t>Hexachlorocyclohexane alpha</t>
  </si>
  <si>
    <t>Hexachlorocyclohexane bêta</t>
  </si>
  <si>
    <t>Hexachlorocyclohexane delta</t>
  </si>
  <si>
    <t>6 µg N/L</t>
  </si>
  <si>
    <t>100 (P élémentaire)</t>
  </si>
  <si>
    <t>1642,1643,1644, 1548, 1549, 1723</t>
  </si>
  <si>
    <t>3380-34-5</t>
  </si>
  <si>
    <t>EMPOISONNEMENT SECONDAIRE DES PREDATEURS</t>
  </si>
  <si>
    <t>EAU DESTINEE A L'EAU POTABLE</t>
  </si>
  <si>
    <t>AF Santé Humaine</t>
  </si>
  <si>
    <t>AF Eau destinée à l'eau potable</t>
  </si>
  <si>
    <t>Oxydemeton-methyl</t>
  </si>
  <si>
    <t>Beryllium</t>
  </si>
  <si>
    <t xml:space="preserve">2,4,5-T </t>
  </si>
  <si>
    <t>143-50-0</t>
  </si>
  <si>
    <t>Chlordecone</t>
  </si>
  <si>
    <t>Données insuffisantes</t>
  </si>
  <si>
    <t>-</t>
  </si>
  <si>
    <t>10599-90-3</t>
  </si>
  <si>
    <t>Monochloramine</t>
  </si>
  <si>
    <t>Triclosan</t>
  </si>
  <si>
    <t>Quinoxyfen</t>
  </si>
  <si>
    <t>Substance</t>
  </si>
  <si>
    <t>120-12-7</t>
  </si>
  <si>
    <t>Anthracène</t>
  </si>
  <si>
    <t>7440-38-2</t>
  </si>
  <si>
    <t>Arsenic et composés minéraux</t>
  </si>
  <si>
    <t>71-43-2</t>
  </si>
  <si>
    <t>Benzène</t>
  </si>
  <si>
    <t>92-87-5</t>
  </si>
  <si>
    <t>Benzidine</t>
  </si>
  <si>
    <t>92-52-4</t>
  </si>
  <si>
    <t>79-11-8</t>
  </si>
  <si>
    <t>Acide chloroacétique</t>
  </si>
  <si>
    <t>95-51-2</t>
  </si>
  <si>
    <t>Chloroaniline-2</t>
  </si>
  <si>
    <t>108-42-9</t>
  </si>
  <si>
    <t>Chloroaniline-3</t>
  </si>
  <si>
    <t>106-47-8</t>
  </si>
  <si>
    <t>Chloroaniline-4</t>
  </si>
  <si>
    <t>97-00-7</t>
  </si>
  <si>
    <t>Chloro-1 Dinitrobenzène-2,4</t>
  </si>
  <si>
    <t>59-50-7</t>
  </si>
  <si>
    <t>Chloro-4 Méthylphénol-3</t>
  </si>
  <si>
    <t>89-63-4</t>
  </si>
  <si>
    <t>Chloro-4 Nitroaniline-2</t>
  </si>
  <si>
    <t>88-73-3</t>
  </si>
  <si>
    <t>Chloronitrobenzène-1,2</t>
  </si>
  <si>
    <t>121-73-3</t>
  </si>
  <si>
    <t>Chloronitrobenzène-1,3</t>
  </si>
  <si>
    <t>100-00-5</t>
  </si>
  <si>
    <t>Chloronitrobenzène-1,4</t>
  </si>
  <si>
    <t>89-59-8</t>
  </si>
  <si>
    <t>Chloro-4 Nitrotoluène-2</t>
  </si>
  <si>
    <t>95-57-8</t>
  </si>
  <si>
    <t>Chlorophénol-2</t>
  </si>
  <si>
    <t>108-43-0</t>
  </si>
  <si>
    <t>Chlorophénol-3</t>
  </si>
  <si>
    <t>106-48-9</t>
  </si>
  <si>
    <t>Chlorophénol-4</t>
  </si>
  <si>
    <t>95-49-8</t>
  </si>
  <si>
    <t>Chlorotoluène-2</t>
  </si>
  <si>
    <t>108-41-8</t>
  </si>
  <si>
    <t>Chlorotoluène-3</t>
  </si>
  <si>
    <t>106-43-4</t>
  </si>
  <si>
    <t>Chlorotoluène-4</t>
  </si>
  <si>
    <t>615-65-6</t>
  </si>
  <si>
    <t>Chloro-2 Toluidine-p</t>
  </si>
  <si>
    <t>94-75-7</t>
  </si>
  <si>
    <t>2,4-D (dont sels de 2,4-D et esters de 2,4-D)</t>
  </si>
  <si>
    <t>2,4-D</t>
  </si>
  <si>
    <t>106-93-4</t>
  </si>
  <si>
    <t>Dibromoéthane-1,2</t>
  </si>
  <si>
    <t>683-18-1</t>
  </si>
  <si>
    <t>Dichlorure de dibutylétain</t>
  </si>
  <si>
    <t>818-08-6</t>
  </si>
  <si>
    <t>Oxyde de dibutylétain</t>
  </si>
  <si>
    <t>Sels de dibutylétain (autres que dichlorure de dibutylétain et oxyde de dibutylétain )</t>
  </si>
  <si>
    <t>95-76-1</t>
  </si>
  <si>
    <t>91-94-1</t>
  </si>
  <si>
    <t>108-60-1</t>
  </si>
  <si>
    <t>Dichloro-di-isopropyl éther</t>
  </si>
  <si>
    <t>75-35-4</t>
  </si>
  <si>
    <t>540-59-0</t>
  </si>
  <si>
    <t>Dichloroéthène-1,2</t>
  </si>
  <si>
    <t>75-09-2</t>
  </si>
  <si>
    <t>Dichlorométhane</t>
  </si>
  <si>
    <t>3209-22-1</t>
  </si>
  <si>
    <t>Dichloronitrobenzènes</t>
  </si>
  <si>
    <t>Dichloronitrobenzène-2,3</t>
  </si>
  <si>
    <t>611-06-3</t>
  </si>
  <si>
    <t>Dichloronitrobenzène-2,4</t>
  </si>
  <si>
    <t>99-54-7</t>
  </si>
  <si>
    <t>Dichloronitrobenzène-3,4</t>
  </si>
  <si>
    <t>542-75-6</t>
  </si>
  <si>
    <t>Dichloropropène-1,3</t>
  </si>
  <si>
    <t>78-88-6</t>
  </si>
  <si>
    <t>Dichloropropène-2,3</t>
  </si>
  <si>
    <t>120-36-5</t>
  </si>
  <si>
    <t>Dichlorprop</t>
  </si>
  <si>
    <t>60-51-5</t>
  </si>
  <si>
    <t>Diméthoate</t>
  </si>
  <si>
    <t>115-29-7</t>
  </si>
  <si>
    <t>Endosulfan</t>
  </si>
  <si>
    <t>106-89-8</t>
  </si>
  <si>
    <t>Epichlorohydrine</t>
  </si>
  <si>
    <t>67-72-1</t>
  </si>
  <si>
    <t>Hexachloroéthane</t>
  </si>
  <si>
    <t>98-82-8</t>
  </si>
  <si>
    <t>Isopropylbenzène</t>
  </si>
  <si>
    <t>330-55-2</t>
  </si>
  <si>
    <t>Linuron</t>
  </si>
  <si>
    <t>94-74-6</t>
  </si>
  <si>
    <t>2,4-MCPA</t>
  </si>
  <si>
    <t>93-65-2</t>
  </si>
  <si>
    <t>Mecoprop</t>
  </si>
  <si>
    <t>10265-92-6</t>
  </si>
  <si>
    <t>Methamidophos</t>
  </si>
  <si>
    <t>1746-81-2</t>
  </si>
  <si>
    <t>Monolinuron</t>
  </si>
  <si>
    <t>91-20-3</t>
  </si>
  <si>
    <t>Naphtalène</t>
  </si>
  <si>
    <t>1113-02-6</t>
  </si>
  <si>
    <t>Ométhoate</t>
  </si>
  <si>
    <t>301-12-2</t>
  </si>
  <si>
    <t>14816-18-3</t>
  </si>
  <si>
    <t>Phoxime</t>
  </si>
  <si>
    <t>709-98-8</t>
  </si>
  <si>
    <t>Propanil</t>
  </si>
  <si>
    <t>1698-60-8</t>
  </si>
  <si>
    <t>Pyrazon</t>
  </si>
  <si>
    <t>93-76-5</t>
  </si>
  <si>
    <t>1461-25-2</t>
  </si>
  <si>
    <t>Tétrabutylétain</t>
  </si>
  <si>
    <t>95-94-3</t>
  </si>
  <si>
    <t>Tetrachlorobenzène-1,2,4,5</t>
  </si>
  <si>
    <t>79-34-5</t>
  </si>
  <si>
    <t>Tétrachloroéthane-1,1,2,2</t>
  </si>
  <si>
    <t>108-88-3</t>
  </si>
  <si>
    <t>Toluène</t>
  </si>
  <si>
    <t>126-73-8</t>
  </si>
  <si>
    <t>Phosphate de tributyle</t>
  </si>
  <si>
    <t>52-68-6</t>
  </si>
  <si>
    <t>Trichlorfon</t>
  </si>
  <si>
    <t>79-00-5</t>
  </si>
  <si>
    <t>95-95-4</t>
  </si>
  <si>
    <t>76-13-1</t>
  </si>
  <si>
    <t>1330-20-7</t>
  </si>
  <si>
    <t>Xylènes</t>
  </si>
  <si>
    <t>25057-89-0</t>
  </si>
  <si>
    <t>CAS</t>
  </si>
  <si>
    <t>AF</t>
  </si>
  <si>
    <t xml:space="preserve">AF oral </t>
  </si>
  <si>
    <t>CODE
SANDRE</t>
  </si>
  <si>
    <t>Dichloroaniline-3,4</t>
  </si>
  <si>
    <t>124495-18-7</t>
  </si>
  <si>
    <t>133855-98-8 (ou 106325-08-0 ou 135319-71-2)</t>
  </si>
  <si>
    <t>7790-98-9</t>
  </si>
  <si>
    <t>Perchlorate d'ammonium</t>
  </si>
  <si>
    <t>29a</t>
  </si>
  <si>
    <t>6a</t>
  </si>
  <si>
    <t>29b</t>
  </si>
  <si>
    <t>9a</t>
  </si>
  <si>
    <t>9b</t>
  </si>
  <si>
    <t>1763-23-1</t>
  </si>
  <si>
    <t>Dioxins and dioxin-like compounds</t>
  </si>
  <si>
    <t>Bifenox</t>
  </si>
  <si>
    <t>42576-02-3</t>
  </si>
  <si>
    <t>28159-98-0</t>
  </si>
  <si>
    <t>Cybutryne</t>
  </si>
  <si>
    <t>52315-07-8</t>
  </si>
  <si>
    <t>Cypermethrine</t>
  </si>
  <si>
    <t>PHS</t>
  </si>
  <si>
    <t>para-para-DDT</t>
  </si>
  <si>
    <t>50-29-3</t>
  </si>
  <si>
    <t>These EQS refer to bioavailable concentrations of the substances</t>
  </si>
  <si>
    <t>50-32-8</t>
  </si>
  <si>
    <t>205-99-2</t>
  </si>
  <si>
    <t>Benzo(b)fluoranthene</t>
  </si>
  <si>
    <t>207-08-9</t>
  </si>
  <si>
    <t>Benzo(k)fluoranthene</t>
  </si>
  <si>
    <t>191-24-2</t>
  </si>
  <si>
    <t>Benzo(g,h,i)perylene</t>
  </si>
  <si>
    <t>193-39-5</t>
  </si>
  <si>
    <t>ANSES, 2011</t>
  </si>
  <si>
    <t xml:space="preserve">N° UE </t>
  </si>
  <si>
    <t xml:space="preserve">NUMERO UE (2) </t>
  </si>
  <si>
    <t xml:space="preserve">Substance prioritaire (PS) (3)  </t>
  </si>
  <si>
    <t>Substance dangereuse prioritaire (PHS)</t>
  </si>
  <si>
    <t>DATE D’INSCRIPTION dans la liste des substances prioritaires par décision du CE et PE</t>
  </si>
  <si>
    <t xml:space="preserve">240-110-8 </t>
  </si>
  <si>
    <t xml:space="preserve">Alachlore. </t>
  </si>
  <si>
    <t xml:space="preserve">204-371-1 </t>
  </si>
  <si>
    <t>Anthracène.</t>
  </si>
  <si>
    <t xml:space="preserve">20 novembre 2001 en tant que substance prioritaire
16 décembre 2008 en tant que substance prioritaire dangereuse </t>
  </si>
  <si>
    <t xml:space="preserve">217-617-8 </t>
  </si>
  <si>
    <t xml:space="preserve">Atrazine. </t>
  </si>
  <si>
    <t xml:space="preserve">200-753-7 </t>
  </si>
  <si>
    <t xml:space="preserve">Benzène. </t>
  </si>
  <si>
    <t xml:space="preserve">Sans objet </t>
  </si>
  <si>
    <t>Diphényléthers bromés (4).</t>
  </si>
  <si>
    <t xml:space="preserve">PHS (5) </t>
  </si>
  <si>
    <t xml:space="preserve">20-nov-01 en tant que substance prioritaire 
16-déc-08 en tant que substance prioritaire dangereuse-5 </t>
  </si>
  <si>
    <t xml:space="preserve">sans objet </t>
  </si>
  <si>
    <t xml:space="preserve">Pentabromodiphényléther (numéros de congénères 28, 47, 99, 100, 153 et 154). </t>
  </si>
  <si>
    <t xml:space="preserve">231-152-8 </t>
  </si>
  <si>
    <t>Cadmium et ses composés.</t>
  </si>
  <si>
    <t xml:space="preserve">287-476-5 </t>
  </si>
  <si>
    <t>Chloroalcanes, C10-13 (6).</t>
  </si>
  <si>
    <t xml:space="preserve">207-432-0 </t>
  </si>
  <si>
    <t xml:space="preserve">Chlorfenvinphos. </t>
  </si>
  <si>
    <t xml:space="preserve">220-864-4 </t>
  </si>
  <si>
    <t xml:space="preserve">Chlorpyrifos. </t>
  </si>
  <si>
    <t xml:space="preserve">203-458-1 </t>
  </si>
  <si>
    <t xml:space="preserve">1, 2-dichloroéthane. </t>
  </si>
  <si>
    <t xml:space="preserve">200-838-9 </t>
  </si>
  <si>
    <t xml:space="preserve">Dichlorométhane. </t>
  </si>
  <si>
    <t xml:space="preserve">204-211-0 </t>
  </si>
  <si>
    <t xml:space="preserve">Di (2-éthylhexyl) phtalate (DEHP). </t>
  </si>
  <si>
    <t xml:space="preserve">206-354-4 </t>
  </si>
  <si>
    <t xml:space="preserve">Diuron. </t>
  </si>
  <si>
    <t xml:space="preserve">204-079-4 </t>
  </si>
  <si>
    <t>Endosulfan.</t>
  </si>
  <si>
    <t xml:space="preserve">20-nov-01
16 décembre 2008 en tant que substance prioritaire dangereuse </t>
  </si>
  <si>
    <t xml:space="preserve">205-912-4 </t>
  </si>
  <si>
    <t xml:space="preserve">Fluoranthène (10). </t>
  </si>
  <si>
    <t xml:space="preserve">204-273-9 </t>
  </si>
  <si>
    <t>Hexachlorobenzène.</t>
  </si>
  <si>
    <t xml:space="preserve">201-765-5 </t>
  </si>
  <si>
    <t>Hexachlorobutadiène.</t>
  </si>
  <si>
    <t xml:space="preserve">210-158-9 </t>
  </si>
  <si>
    <t>Hexachlorocyclohexane.</t>
  </si>
  <si>
    <t xml:space="preserve">251-835-4 </t>
  </si>
  <si>
    <t xml:space="preserve">Isoproturon. </t>
  </si>
  <si>
    <t xml:space="preserve">231-100-4 </t>
  </si>
  <si>
    <t xml:space="preserve">Plomb et ses composés. </t>
  </si>
  <si>
    <t xml:space="preserve">231-106-7 </t>
  </si>
  <si>
    <t>Mercure et ses composés.</t>
  </si>
  <si>
    <t xml:space="preserve">202-049-5 </t>
  </si>
  <si>
    <t xml:space="preserve">Naphthalène. </t>
  </si>
  <si>
    <t xml:space="preserve">231-111-4 </t>
  </si>
  <si>
    <t xml:space="preserve">Nickel et ses composés. </t>
  </si>
  <si>
    <t xml:space="preserve">246-672-0 </t>
  </si>
  <si>
    <t>Nonylphénol.</t>
  </si>
  <si>
    <t xml:space="preserve">20 novembre 2001-24 </t>
  </si>
  <si>
    <t xml:space="preserve">203-199-4 </t>
  </si>
  <si>
    <t>(4-nonylphénol).</t>
  </si>
  <si>
    <t xml:space="preserve">217-302-5 </t>
  </si>
  <si>
    <t xml:space="preserve">Octylphénol. </t>
  </si>
  <si>
    <t xml:space="preserve">20 novembre 2001-25 </t>
  </si>
  <si>
    <t xml:space="preserve">(4-(1, 1’, 3, 3’-tetraméthylbutyl)-phénol). </t>
  </si>
  <si>
    <t xml:space="preserve">210-172-5 </t>
  </si>
  <si>
    <t>Pentachlorobenzène.</t>
  </si>
  <si>
    <t xml:space="preserve">201-778-6 </t>
  </si>
  <si>
    <t xml:space="preserve">Pentachlorophénol. </t>
  </si>
  <si>
    <t>Hydrocarbures aromatiques polycycliques.</t>
  </si>
  <si>
    <t xml:space="preserve">200-028-5 </t>
  </si>
  <si>
    <t>(Benzo [a] pyrène).</t>
  </si>
  <si>
    <t xml:space="preserve">205-911-9 </t>
  </si>
  <si>
    <t>(Benzo [b] fluoranthène).</t>
  </si>
  <si>
    <t xml:space="preserve">20 novembre 2001-28 </t>
  </si>
  <si>
    <t xml:space="preserve">205-883-8 </t>
  </si>
  <si>
    <t>(Benzo [g, h, i] perylène).</t>
  </si>
  <si>
    <t xml:space="preserve">205-916-6 </t>
  </si>
  <si>
    <t>(Benzo [k] fluoranthène).</t>
  </si>
  <si>
    <t xml:space="preserve">205-893-2 </t>
  </si>
  <si>
    <t>(Indeno [1, 2, 3-cd] pyrène).</t>
  </si>
  <si>
    <t xml:space="preserve">204-535-2 </t>
  </si>
  <si>
    <t xml:space="preserve">Simazine. </t>
  </si>
  <si>
    <t xml:space="preserve">211-704-4 </t>
  </si>
  <si>
    <t>Composés du tributylétain.</t>
  </si>
  <si>
    <t xml:space="preserve">20 novembre 2001-30 </t>
  </si>
  <si>
    <t>(Tributylétin-cation).</t>
  </si>
  <si>
    <t xml:space="preserve">234-413-4 </t>
  </si>
  <si>
    <t xml:space="preserve">Trichlorobenzène. </t>
  </si>
  <si>
    <t xml:space="preserve">200-663-8 </t>
  </si>
  <si>
    <t xml:space="preserve">Trichlorométhane (chloroforme). </t>
  </si>
  <si>
    <t>33 </t>
  </si>
  <si>
    <t>216-428-8 </t>
  </si>
  <si>
    <t>Trifluraline.  </t>
  </si>
  <si>
    <t>20 novembre 2001  </t>
  </si>
  <si>
    <t>Signification</t>
  </si>
  <si>
    <t>Remarque</t>
  </si>
  <si>
    <t>Facteur d'extrapolation (Assessment Factor) utilisé pour calculer la valeur de référence (QS)</t>
  </si>
  <si>
    <t>Valeur de référence spécifique (QS) applicable dans l'eau visant la protection des organismes pélagiques d'eau douce contre une écotoxicité chronique (exprimée sous forme de moyenne annuelle)</t>
  </si>
  <si>
    <t>Valeur de référence spécifique (QS) applicable dans l'eau visant la protection des organismes pélagiques d'eau douce contre une écotoxicité aiguë (exprimée sous forme de concentration maximale admissible)</t>
  </si>
  <si>
    <t>Valeur de référence spécifique (QS) applicable dans l'eau visant la protection des organismes pélagiques marins contre une écotoxicité chronique (exprimée sous forme de moyenne annuelle)</t>
  </si>
  <si>
    <t>Valeur de référence spécifique (QS) applicable dans l'eau  visant la protection des organismes pélagiques marins contre une écotoxicité aiguë (exprimée sous forme de concentration maximale admissible)</t>
  </si>
  <si>
    <t>Facteur d'extrapolation utilisé pour calculer la valeur de référence spécifique empoisonnement secondaire</t>
  </si>
  <si>
    <t>Valeur de référence spécifique (QS) applicable dans le biote visant la protection des prédateurs supérieurs (mammifères, oiseaux) contre un empoisonnement secondaire.</t>
  </si>
  <si>
    <t>Facteur d'extrapolation utilisé pour calculer la valeur de référence spécifique santé humaine.</t>
  </si>
  <si>
    <t>Valeur de référence spécifique (QS) applicable dans le biote visant la protection de la santé humaine contre un risque d'exposition chronique via la consommation de produits de la pêche.</t>
  </si>
  <si>
    <t>Valeur de référence spécifique (QS) applicable dans l'eau (eaux de surface intérieures), résultant de la conversion de la QS biote_hh en une concentration équivalente dans l'eau via l'utilisation de BCF et BMF.</t>
  </si>
  <si>
    <t>Valeur de référence spécifique (QS) applicable dans l'eau (eaux littorales), résultant de la conversion de la QS biote_hh en une concentration équivalente dans l'eau via l'utilisation de BCF et BMF.</t>
  </si>
  <si>
    <t xml:space="preserve">Valeur de référence spécifique (QS) "eau potable"   </t>
  </si>
  <si>
    <t>NUMEROCAS(1)</t>
  </si>
  <si>
    <t>Sansobjet</t>
  </si>
  <si>
    <t>2921-88-2</t>
  </si>
  <si>
    <t>608-73-1</t>
  </si>
  <si>
    <t>1582-09-8 </t>
  </si>
  <si>
    <t>SANDRE</t>
  </si>
  <si>
    <t>ETAT ECOLOGIQUE</t>
  </si>
  <si>
    <t>arsenic</t>
  </si>
  <si>
    <t>cuivre</t>
  </si>
  <si>
    <t>linuron</t>
  </si>
  <si>
    <t>zinc</t>
  </si>
  <si>
    <t>chrome</t>
  </si>
  <si>
    <t>chlortoluron</t>
  </si>
  <si>
    <t>oxadiazon</t>
  </si>
  <si>
    <t>chlordecone</t>
  </si>
  <si>
    <t>ETAT CHIMIQUE</t>
  </si>
  <si>
    <t>benzo[a]pyrène</t>
  </si>
  <si>
    <t>benzo[k]fluoranthène</t>
  </si>
  <si>
    <t>benzo(b)fluoranthène</t>
  </si>
  <si>
    <t>mercure</t>
  </si>
  <si>
    <t>hexachlorobenzène</t>
  </si>
  <si>
    <t>anthracène</t>
  </si>
  <si>
    <t>hexachlorobuta-1,3-diène</t>
  </si>
  <si>
    <t>indéno[1,2,3-cd]pyrène</t>
  </si>
  <si>
    <t>cadmium</t>
  </si>
  <si>
    <t>endosulfan</t>
  </si>
  <si>
    <t>hexachlorocyclohexane</t>
  </si>
  <si>
    <t>benzo[ghi]perylène</t>
  </si>
  <si>
    <t>pentachlorobenzène</t>
  </si>
  <si>
    <t>alcanes en C10-13, chloro-</t>
  </si>
  <si>
    <t>tributylétain cation</t>
  </si>
  <si>
    <t>oxyde de diphényle, dérivé pentabromé</t>
  </si>
  <si>
    <t>p-nonylphénol</t>
  </si>
  <si>
    <t>naphtalène</t>
  </si>
  <si>
    <t>tétrachlorure de carbone</t>
  </si>
  <si>
    <t>chloroforme</t>
  </si>
  <si>
    <t>1,2-dichloroéthane</t>
  </si>
  <si>
    <t>aldrine</t>
  </si>
  <si>
    <t>trifluraline</t>
  </si>
  <si>
    <t>pentachlorophénol</t>
  </si>
  <si>
    <t>dichlorométhane</t>
  </si>
  <si>
    <t>tétrachloroéthylène</t>
  </si>
  <si>
    <t>trichloroéthylène</t>
  </si>
  <si>
    <t>atrazine</t>
  </si>
  <si>
    <t>simazine</t>
  </si>
  <si>
    <t>dieldrine</t>
  </si>
  <si>
    <t>isodrine</t>
  </si>
  <si>
    <t>benzène</t>
  </si>
  <si>
    <t>clofenotane</t>
  </si>
  <si>
    <t>endrine</t>
  </si>
  <si>
    <t>trichlorobenzène</t>
  </si>
  <si>
    <t>fluoranthène</t>
  </si>
  <si>
    <t>plomb</t>
  </si>
  <si>
    <t>nickel</t>
  </si>
  <si>
    <t>72-54-8</t>
  </si>
  <si>
    <t>TDE</t>
  </si>
  <si>
    <t>72-55-9</t>
  </si>
  <si>
    <t>DDE 44'</t>
  </si>
  <si>
    <t>789-02-6</t>
  </si>
  <si>
    <t>DDT 24'</t>
  </si>
  <si>
    <t>isoproturon</t>
  </si>
  <si>
    <t>4-tert-Octylphenol</t>
  </si>
  <si>
    <t>chlorpyriphos</t>
  </si>
  <si>
    <t>diuron</t>
  </si>
  <si>
    <t>alachlore</t>
  </si>
  <si>
    <t>chlorfenvinphos</t>
  </si>
  <si>
    <t>207122-15-4</t>
  </si>
  <si>
    <t>Hexa BDE 154</t>
  </si>
  <si>
    <t>68631-49-2</t>
  </si>
  <si>
    <t>Hexa BDE 153</t>
  </si>
  <si>
    <t>189084-64-8</t>
  </si>
  <si>
    <t>Penta BDE 100</t>
  </si>
  <si>
    <t>60348-60-9</t>
  </si>
  <si>
    <t>Penta BDE 99</t>
  </si>
  <si>
    <t>5436-43-1</t>
  </si>
  <si>
    <t>Tétra BDE 47</t>
  </si>
  <si>
    <t>Di(2-ethylhexyl)phthalate</t>
  </si>
  <si>
    <t>41318-75-6</t>
  </si>
  <si>
    <t>Tri BDE 28</t>
  </si>
  <si>
    <t>Etat écologique</t>
  </si>
  <si>
    <t>Etat chimique</t>
  </si>
  <si>
    <t>Facteur d'extrapolation (Assessment Factor) utilisé pour calculer la valeur de référence (MAC)</t>
  </si>
  <si>
    <t>Facteur d'extrapolation (Assessment Factor) utilisé pour calculer la valeur de référence (QS) à partir des  essais sur organismes benthiques (eaux continentales)</t>
  </si>
  <si>
    <t>Facteur d'extrapolation (Assessment Factor) utilisé pour calculer la valeur de référence (QS) à partir des  essais sur organismes benthiques (eaux littorales)</t>
  </si>
  <si>
    <t>Dichloro-1,3 propan-2-ol</t>
  </si>
  <si>
    <t>Amino-2 chlorophénol-4</t>
  </si>
  <si>
    <t>Trichlorotrifluoroéthane-1,1,2</t>
  </si>
  <si>
    <t>Dichlorobenzidine-3,3'</t>
  </si>
  <si>
    <t>Dichloroéthylène-1,1</t>
  </si>
  <si>
    <t>Trichlorophénol-2,4,5</t>
  </si>
  <si>
    <t>Chloroéthanol-2</t>
  </si>
  <si>
    <t>76-44-8</t>
  </si>
  <si>
    <t>Heptachlore</t>
  </si>
  <si>
    <t>Oxyde d'heptachlore (cis)</t>
  </si>
  <si>
    <t>1024-57-3</t>
  </si>
  <si>
    <t>25637-99-4</t>
  </si>
  <si>
    <t>3194-55-6</t>
  </si>
  <si>
    <t>Hexabromocyclododecane-1,2,5,6,9,10</t>
  </si>
  <si>
    <t>noSANDRE</t>
  </si>
  <si>
    <t>Hexabromocyclododecane-alpha</t>
  </si>
  <si>
    <t>Hexabromocyclododecane-beta</t>
  </si>
  <si>
    <t>Hexabromocyclododecane-gamma</t>
  </si>
  <si>
    <t>134237-52-8</t>
  </si>
  <si>
    <t>134237-51-7</t>
  </si>
  <si>
    <t>134237-50-6</t>
  </si>
  <si>
    <t>90-13-1</t>
  </si>
  <si>
    <t>91-58-7</t>
  </si>
  <si>
    <t>Chloronaphtalène-1</t>
  </si>
  <si>
    <t>Chloronaphtalène-2</t>
  </si>
  <si>
    <t>Hexachlorocyclohéxane (tous les isomères, y compris lindane)</t>
  </si>
  <si>
    <t>Nonylphénol-4-(para)-</t>
  </si>
  <si>
    <t>Octylphénol-para-tert-</t>
  </si>
  <si>
    <t>Tributylétain cation</t>
  </si>
  <si>
    <t>87674-68-8</t>
  </si>
  <si>
    <t>163515-14-8</t>
  </si>
  <si>
    <t>DDT total (somme DDT-4,4' + DDT-2,4' + DDE-4,4' + DDD-4,4')</t>
  </si>
  <si>
    <t>DDT-2,4'</t>
  </si>
  <si>
    <t>DDE-4,4'</t>
  </si>
  <si>
    <t>DDD-4,4'</t>
  </si>
  <si>
    <t>Benzo(a)pyrene</t>
  </si>
  <si>
    <t>Diphényléthers bromés (Hexa BDE 154, Hexa BDE 153, Penta BDE 100, Penta BDE 99, Tétra BDE 47, Tri BDE 28)</t>
  </si>
  <si>
    <t>Cyclodiènes pesticides (Aldrine, Dieldrine, Endrine, Isodrine)</t>
  </si>
  <si>
    <t>≤ 0,08 (Class 1)
0,08 (Class 2)
0,09 (Class 3)
0,15 (Class 4)
0,25 (Class 5)</t>
  </si>
  <si>
    <t>≤ 0,45 (Class 1)
0,45 (Class 2)
0,6 (Class 3)
0,9 (Class 4)
1,5 (Class 5)</t>
  </si>
  <si>
    <t>Contexte</t>
  </si>
  <si>
    <t>67,5 µg N/L</t>
  </si>
  <si>
    <t>6 - 150 µg/L selon type de milieu
0,007 µg/L (P élémentaire)</t>
  </si>
  <si>
    <t>66246-88-6</t>
  </si>
  <si>
    <t>Penconazole</t>
  </si>
  <si>
    <t>119446-68-3</t>
  </si>
  <si>
    <t>Difénoconazole</t>
  </si>
  <si>
    <t>Fenbuconazole</t>
  </si>
  <si>
    <t>114369-43-6</t>
  </si>
  <si>
    <t>PS</t>
  </si>
  <si>
    <t>Nonylphénol-4 (ramifié)</t>
  </si>
  <si>
    <t>84852-15-3</t>
  </si>
  <si>
    <t>Directive 2008/105/EC - N°</t>
  </si>
  <si>
    <t>Directive 2013/39/EC - N°</t>
  </si>
  <si>
    <t>6bis</t>
  </si>
  <si>
    <t>9bis</t>
  </si>
  <si>
    <t>9ter</t>
  </si>
  <si>
    <t>29bis</t>
  </si>
  <si>
    <t>29ter</t>
  </si>
  <si>
    <t>3,3’,4,4’-T4CB (PCB 77)</t>
  </si>
  <si>
    <t>1,2,3,7,8-P5CDD</t>
  </si>
  <si>
    <t>1,2,3,4,7,8-H6CDD</t>
  </si>
  <si>
    <t>1,2,3,6,7,8-H6CDD</t>
  </si>
  <si>
    <t>1,2,3,7,8,9-H6CDD</t>
  </si>
  <si>
    <t>1,2,3,4,6,7,8-H7CDD</t>
  </si>
  <si>
    <t>1,2,3,4,6,7,8,9-O8CDD</t>
  </si>
  <si>
    <t>2,3,7,8-T4CDF</t>
  </si>
  <si>
    <t>1,2,3,7,8-P5CDF</t>
  </si>
  <si>
    <t>2,3,4,7,8-P5CDF</t>
  </si>
  <si>
    <t>1,2,3,4,7,8-H6CDF</t>
  </si>
  <si>
    <t>1,2,3,6,7,8-H6CDF</t>
  </si>
  <si>
    <t>1,2,3,7,8,9-H6CDF</t>
  </si>
  <si>
    <t>2,3,4,6,7,8-H6CDF</t>
  </si>
  <si>
    <t>1,2,3,4,6,7,8-H7CDF</t>
  </si>
  <si>
    <t>1,2,3,4,7,8,9-H7CDF</t>
  </si>
  <si>
    <t>1,2,3,4,6,7,8,9-O8CDF</t>
  </si>
  <si>
    <t>3,3’,4’,5-T4CB (PCB 81)</t>
  </si>
  <si>
    <t>2,3,3',4,4'-P5CB (PCB 105)</t>
  </si>
  <si>
    <t>2,3,4,4',5-P5CB (PCB 114)</t>
  </si>
  <si>
    <t>2,3',4,4',5-P5CB (PCB 118)</t>
  </si>
  <si>
    <t>2,3',4,4',5'-P5CB (PCB 123)</t>
  </si>
  <si>
    <t>3,3’,4,4’,5-P5CB (PCB 126)</t>
  </si>
  <si>
    <t>2,3,3',4,4',5-H6CB (PCB 156)</t>
  </si>
  <si>
    <t>2,3,3',4,4',5'-H6CB (PCB 157)</t>
  </si>
  <si>
    <t>2,3',4,4',5,5'-H6CB (PCB 167)</t>
  </si>
  <si>
    <t>3,3’,4,4’,5,5’-H6CB (PCB 169)</t>
  </si>
  <si>
    <t>2,3,3',4,4',5,5'-H7CB (PCB 189)</t>
  </si>
  <si>
    <t>40321-76-4</t>
  </si>
  <si>
    <t>1746-01-6</t>
  </si>
  <si>
    <t>39227-28-6</t>
  </si>
  <si>
    <t>57653-85-7</t>
  </si>
  <si>
    <t>19408-74-3</t>
  </si>
  <si>
    <t>35822-46-9</t>
  </si>
  <si>
    <t>3268-87-9</t>
  </si>
  <si>
    <t>51207-31-9</t>
  </si>
  <si>
    <t>57117-41-6</t>
  </si>
  <si>
    <t>57117-31-4</t>
  </si>
  <si>
    <t>70648-26-9</t>
  </si>
  <si>
    <t>57117-44-9</t>
  </si>
  <si>
    <t>72918-21-9</t>
  </si>
  <si>
    <t>60851-34-5</t>
  </si>
  <si>
    <t>67562-39-4</t>
  </si>
  <si>
    <t>55673-89-7</t>
  </si>
  <si>
    <t>39001-02-0</t>
  </si>
  <si>
    <t>70362-50-4</t>
  </si>
  <si>
    <t>74472-37-0</t>
  </si>
  <si>
    <t>65510-44-3</t>
  </si>
  <si>
    <t>69782-90-7</t>
  </si>
  <si>
    <t>52663-72-6</t>
  </si>
  <si>
    <t>39635-31-9</t>
  </si>
  <si>
    <t>cf. EQS biota</t>
  </si>
  <si>
    <t>cf. specific substances</t>
  </si>
  <si>
    <t>OP</t>
  </si>
  <si>
    <t>1000 x 5</t>
  </si>
  <si>
    <t>Trichloroéthane -1,1,2</t>
  </si>
  <si>
    <t>Dose associée à un risque de 10-6</t>
  </si>
  <si>
    <t>1000 x 10</t>
  </si>
  <si>
    <t>89-61-2</t>
  </si>
  <si>
    <t>82558-50-7</t>
  </si>
  <si>
    <t>Isoxaben</t>
  </si>
  <si>
    <t>188425-85-6</t>
  </si>
  <si>
    <t>52888-80-9</t>
  </si>
  <si>
    <t>Prosulfocarbe</t>
  </si>
  <si>
    <t>42874-03-3</t>
  </si>
  <si>
    <t>Oxyfluorfène</t>
  </si>
  <si>
    <t>Mancozèbe</t>
  </si>
  <si>
    <t>103361-09-7</t>
  </si>
  <si>
    <t>Flumioxazine</t>
  </si>
  <si>
    <t>141112-29-0</t>
  </si>
  <si>
    <t>Isoxaflutole</t>
  </si>
  <si>
    <t>Triazole-1,2,4</t>
  </si>
  <si>
    <t>288-88-0</t>
  </si>
  <si>
    <t>SANTE HUMAINE / PRODUITS DE LA PECHE</t>
  </si>
  <si>
    <t>8018-01-7</t>
  </si>
  <si>
    <t>60207-90-1</t>
  </si>
  <si>
    <t>Propiconazole</t>
  </si>
  <si>
    <t>35554-44-0</t>
  </si>
  <si>
    <t>Imazalil</t>
  </si>
  <si>
    <t>AA-VGwater_eco INERIS, 2007</t>
  </si>
  <si>
    <t>AA-VGwater_eco INERIS, 2005</t>
  </si>
  <si>
    <t>AA-VGwater_eco INERIS, 2008</t>
  </si>
  <si>
    <t>AA-VGwater_eco INERIS, 2006</t>
  </si>
  <si>
    <t>AA-VGwater_eco [non validé] INERIS, 2005</t>
  </si>
  <si>
    <t>AA-VGwater_eco INERIS, 2009</t>
  </si>
  <si>
    <t>AA-VGwater_eco OECD, 2002</t>
  </si>
  <si>
    <t>AA-VGwater_eco E.C., 2001 (final report)</t>
  </si>
  <si>
    <t>AA-VGwater_eco [non validé] INERIS, 2009</t>
  </si>
  <si>
    <t>AA-VGwater_eco [non validé] INERIS, 2008</t>
  </si>
  <si>
    <t>AA-VGwater_eco INERIS, 2003</t>
  </si>
  <si>
    <t>MAC marine
[µg/L]</t>
  </si>
  <si>
    <t>Chloronitrotoluènes (dont Chloro-4 Nitrotoluène-2)</t>
  </si>
  <si>
    <t>EqP</t>
  </si>
  <si>
    <t>Sans objet</t>
  </si>
  <si>
    <t>Non calculée</t>
  </si>
  <si>
    <t>Donnée non recherchée</t>
  </si>
  <si>
    <t>Directive 2008/105/EC - PS/PHS/OP</t>
  </si>
  <si>
    <t>Directive 2013/39/EC - PS/PHS/OP</t>
  </si>
  <si>
    <t>"Other pollutants" = substances pour lesquelles des NQE sont déjà établies dans la législation au 13/01/2009, à savoir : aldrine, dieldrine, endrine, isodrine, DDT (divers isomères et métabolites), trichloréthylène, tétrachloroéthylène et tétrachlorure de carbone).</t>
  </si>
  <si>
    <t>Objectif de protection prioritaire, c'est-à-dire déterminant l'EQS parmi tous les objectifs de protection couverts par cette EQS</t>
  </si>
  <si>
    <t>Origine QS</t>
  </si>
  <si>
    <t>Origine de la valeur de référence spécifique (QS) lorsque celle-ci est réglementaire.</t>
  </si>
  <si>
    <t>MAC [µg/L]</t>
  </si>
  <si>
    <t>ORGANISMES BENTHIQUES
(eau douce)</t>
  </si>
  <si>
    <t>ORGANISMES BENTHIQUES
(eau marine)</t>
  </si>
  <si>
    <t>ORGANISMES AQUATIQUES
(eau marine)</t>
  </si>
  <si>
    <t>ORGANISMES AQUATIQUES
(eau douce)</t>
  </si>
  <si>
    <t>Statut des substances prioritaires de la Dir. 2008/105/CE : PS : Priority Substances ; PHS : Priority Hazardous Substances ; OP : Other pollutants</t>
  </si>
  <si>
    <t>cf. supra (Dir.2008/105/CE)</t>
  </si>
  <si>
    <t xml:space="preserve">AF compris entre 5 et 1000 pour les moyennes annuelles (eau douce) </t>
  </si>
  <si>
    <t>AF compris entre 10 et 1000 pour les concentrations maximum acceptables (eau douce)</t>
  </si>
  <si>
    <t>AF compris entre 5 et 10000 pour les moyennes annuelles (eaux littorales)</t>
  </si>
  <si>
    <t>AF compris entre 10 et 1000 pour les concentrations maximum acceptables (eaux littorales)</t>
  </si>
  <si>
    <t>AF compris entre 10 et 1000 pour les valeurs de référence spécifique applicable dans les sédiments d'eau douce. Pour les valeurs de référence spécifiques déterminées à partir de l'approche du coefficient de partage à l'équilibre utilisant des données de toxicité sur l'eau, la valeur de l'AF est celle de la QSwater_eco</t>
  </si>
  <si>
    <t>AF compris entre 10 et 10000 pour les valeurs de référence spécifique applicable dans les sédiments d'eau marine. Pour les valeurs de référence spécifiques déterminées à partir de l'approche du coefficient de partage à l'équilibre utilisant des données de toxicité sur l'eau, la valeur de l'AF est celle de la QSwater_eco</t>
  </si>
  <si>
    <t>Directive européenne établissant des normes de qualité environnementale dans le domaine de l'eau, modifiant et abrogeant les directives du conseil 82/176/CEE, 83/513/CEE, 84/156/CEE, 84/491/CEE, 86/280/CEE et modifiant la directive 2000/60/CE - Numéro de la substance parmi les substances prioritaires de la liste figurant dans ce texte.</t>
  </si>
  <si>
    <t>Directive européenne modifiant les directives 2000/60/CE et 2008/105/CE en ce qui concerne les substances prioritaires pour la politique dans le domaine de l’eau - Numéro de la substance parmi les substances prioritaires de la liste figurant dans ce texte.</t>
  </si>
  <si>
    <t>AF généralement compris entre 30 et 300 pour la valeur de référence spécifique empoisonnement secondaire, avec la possibilité de facteur(s) d'extrapolation supplémentaire(s) pour les substances dont la capacité de perturbation endocrine est suspectée ou avérée pour la faune sauvage.</t>
  </si>
  <si>
    <t>AF généralement compris entre 100 et 1000 pour la valeur de référence spécifique santé humaine vis-à-vis de la consommation des produits de la pêche, avec la possibilité de facteur(s) d'extrapolation supplémentaire(s) pour les substances cancérigènes et/ou mutagènes et/ou reprotoxiques, ainsi que les substances dont la capacité de perturbation endocrine est suspectée ou avérée pour l'homme.</t>
  </si>
  <si>
    <t>AF généralement compris entre 100 et 1000 pour la valeur de référence spécifique santé humaine vis-à-vis de la consommation de l'eau potable, avec la possibilité de facteur(s) d'extrapolation supplémentaire(s) pour les substances cancérigènes et/ou mutagènes et/ou reprotoxiques, ainsi que les substances dont la capacité de perturbation endocrine est suspectée ou avérée pour l'homme.</t>
  </si>
  <si>
    <t>cf. Remarque</t>
  </si>
  <si>
    <t>Pas de valeur</t>
  </si>
  <si>
    <t>cf. Specific PAH</t>
  </si>
  <si>
    <t>cf. supra (eaux continentales)</t>
  </si>
  <si>
    <t>AA-QSwater_eco</t>
  </si>
  <si>
    <t>not required</t>
  </si>
  <si>
    <t>données insuffisantes</t>
  </si>
  <si>
    <t>spé</t>
  </si>
  <si>
    <t>cf. QS biota_hh</t>
  </si>
  <si>
    <t>cf. sum of BDEs</t>
  </si>
  <si>
    <t>Stat.</t>
  </si>
  <si>
    <t>Virtually Safe Dose</t>
  </si>
  <si>
    <t>AA-QSmarine_eco</t>
  </si>
  <si>
    <t>TPHCWG method</t>
  </si>
  <si>
    <t>131 (total Pb) ou 41 (bioavailable Pb)</t>
  </si>
  <si>
    <t>200 (fish)
500 (crust.)
1000 (moll.+ceph.)</t>
  </si>
  <si>
    <t>Sans AF car =AA-QSmarine_eco</t>
  </si>
  <si>
    <t>Sans AF car =AA-QSwater_eco</t>
  </si>
  <si>
    <t>Not relevant</t>
  </si>
  <si>
    <t>Max Level in foodstuffs</t>
  </si>
  <si>
    <t>cf. sum of DL comp.</t>
  </si>
  <si>
    <t>Non reportée</t>
  </si>
  <si>
    <t>BLM+Stat.</t>
  </si>
  <si>
    <t>50 (fish except …)
500 (crust.)
100 (moll.+ceph.)</t>
  </si>
  <si>
    <t>Reg. 1881/2006</t>
  </si>
  <si>
    <t>2 (méso)</t>
  </si>
  <si>
    <t>covered by DW</t>
  </si>
  <si>
    <t>&gt; 100 000</t>
  </si>
  <si>
    <t>Provisionally calculated, with 10% removal</t>
  </si>
  <si>
    <t>&lt; 168</t>
  </si>
  <si>
    <t>non reporté</t>
  </si>
  <si>
    <t>0,09 µg/l</t>
  </si>
  <si>
    <t>&gt;91</t>
  </si>
  <si>
    <t>670 (Rhine)</t>
  </si>
  <si>
    <t>not reported</t>
  </si>
  <si>
    <t>Olfactory detection limit</t>
  </si>
  <si>
    <t>cf. commercial mixture CAS608-73-1</t>
  </si>
  <si>
    <t>Organismes aquatiques</t>
  </si>
  <si>
    <t>non calculée</t>
  </si>
  <si>
    <t>96-45-7</t>
  </si>
  <si>
    <t>ETU (éthylène thiourée)</t>
  </si>
  <si>
    <t>5 (stat)</t>
  </si>
  <si>
    <t>ERU0</t>
  </si>
  <si>
    <t>100
(SCREENING)</t>
  </si>
  <si>
    <t>30
(SCREENING)</t>
  </si>
  <si>
    <t xml:space="preserve"> -</t>
  </si>
  <si>
    <t>23593-75-1</t>
  </si>
  <si>
    <t>Clotrimazole</t>
  </si>
  <si>
    <t xml:space="preserve"> - </t>
  </si>
  <si>
    <t>148-79-8</t>
  </si>
  <si>
    <t>142459-58-3</t>
  </si>
  <si>
    <t>15307-86-5</t>
  </si>
  <si>
    <t>Pas d'information</t>
  </si>
  <si>
    <t>EU PNEC 2005</t>
  </si>
  <si>
    <t>75-01-4</t>
  </si>
  <si>
    <t>Chlorure de vinyle</t>
  </si>
  <si>
    <t>1753</t>
  </si>
  <si>
    <t>Diclofénac</t>
  </si>
  <si>
    <t>Diflufenicanil</t>
  </si>
  <si>
    <t>Pendiméthaline</t>
  </si>
  <si>
    <t>Malathion (*)</t>
  </si>
  <si>
    <t>1210</t>
  </si>
  <si>
    <t>121-75-5</t>
  </si>
  <si>
    <t>Remarques</t>
  </si>
  <si>
    <t>NQE (QSeco) applicable jusqu'au 22/12/15 = 1,5</t>
  </si>
  <si>
    <t>NQE (QSeco) applicable jusqu'au 22/12/15 = 0,1</t>
  </si>
  <si>
    <t>NQE (QSeco) applicable jusqu'au 22/12/15 = 0,75</t>
  </si>
  <si>
    <t>NQE (QSeco) applicable jusqu'au 22/12/15 = 1</t>
  </si>
  <si>
    <t>NQE (QSeco) applicable jusqu'au 22/12/15 = 1,4</t>
  </si>
  <si>
    <t>NQE (QSeco) applicable jusqu'au 22/12/15 = 3,4</t>
  </si>
  <si>
    <t>NQE (QSeco) applicable jusqu'au 22/12/15 = 5</t>
  </si>
  <si>
    <t>NQE (QSeco) applicable jusqu'au 22/12/15 = 0,1 (Eaux douces de surface)
0,1 (Eaux cotières et de transition) ; 20 µg/kg (biote)</t>
  </si>
  <si>
    <t>NQE (QSeco) applicable jusqu'au 22/12/15 = 4,2</t>
  </si>
  <si>
    <t>WFD CIS EQS Dir 2008/105</t>
  </si>
  <si>
    <t>WFD CIS EQS Dir 2013/39</t>
  </si>
  <si>
    <t>Pas de fiche disponible</t>
  </si>
  <si>
    <t>somme = 0,01</t>
  </si>
  <si>
    <t>somme = 0,005</t>
  </si>
  <si>
    <t>Valeur
réglementaire
PSEE
"NQE" = QSeco-eau douce
(Arr. 27/7/15)
(µg/L)</t>
  </si>
  <si>
    <t>cf. remarque</t>
  </si>
  <si>
    <t>cf. AA-EQS biote</t>
  </si>
  <si>
    <t>cf. specific PAHs</t>
  </si>
  <si>
    <t>Aminotriazole</t>
  </si>
  <si>
    <t>Azoxystrobine</t>
  </si>
  <si>
    <t>Bentazone</t>
  </si>
  <si>
    <t>Biphényle</t>
  </si>
  <si>
    <t>Boscalid</t>
  </si>
  <si>
    <t>Chlorprophame</t>
  </si>
  <si>
    <t>Cyprodinil</t>
  </si>
  <si>
    <t>Imidaclopride</t>
  </si>
  <si>
    <t>Métaldéhyde</t>
  </si>
  <si>
    <t>Métazachlore</t>
  </si>
  <si>
    <t>Nicosulfuron</t>
  </si>
  <si>
    <t>Tébuconazole</t>
  </si>
  <si>
    <t>Thiabendazole</t>
  </si>
  <si>
    <t>Réunion experts 01/10/2015
publication de la fiche en cours</t>
  </si>
  <si>
    <t xml:space="preserve">AA-VGwater_eco [non validé] </t>
  </si>
  <si>
    <t>INERIS (2009)</t>
  </si>
  <si>
    <t>INERIS (2010)</t>
  </si>
  <si>
    <t>INERIS (2011)</t>
  </si>
  <si>
    <t>INERIS (2012)</t>
  </si>
  <si>
    <t>INERIS (2013)</t>
  </si>
  <si>
    <t>INERIS (2014)</t>
  </si>
  <si>
    <t>INERIS (2015)</t>
  </si>
  <si>
    <t>Non publiée</t>
  </si>
  <si>
    <t>Fiche - date validation INERIS</t>
  </si>
  <si>
    <t>dernière version projet 2013</t>
  </si>
  <si>
    <t>"QSeco ad hoc" 2014</t>
  </si>
  <si>
    <t>EU RAR 2010</t>
  </si>
  <si>
    <t>EU RAR 2005</t>
  </si>
  <si>
    <t>PNEC ante 2009</t>
  </si>
  <si>
    <t>PSC INERIS</t>
  </si>
  <si>
    <t>Pas de fiche INERIS</t>
  </si>
  <si>
    <t>NQE (QSeco) applicable jusqu'au 22/12/15 = 3,1 ou 7,8 selon dureté</t>
  </si>
  <si>
    <t>71-55-6</t>
  </si>
  <si>
    <t>75-34-3</t>
  </si>
  <si>
    <t>541-73-1</t>
  </si>
  <si>
    <t>106-46-7</t>
  </si>
  <si>
    <t>120-83-2</t>
  </si>
  <si>
    <t>108-90-7</t>
  </si>
  <si>
    <t>126-99-8</t>
  </si>
  <si>
    <t>Chloroprene</t>
  </si>
  <si>
    <t>100-41-4</t>
  </si>
  <si>
    <t>50-00-0</t>
  </si>
  <si>
    <t>74223-64-6</t>
  </si>
  <si>
    <t>Trichloroéthane -1,1,1</t>
  </si>
  <si>
    <t>Dichloroéthane-1,1</t>
  </si>
  <si>
    <t>Dichlorobenzene-1,4</t>
  </si>
  <si>
    <t>Dichlorobenzene-1,3</t>
  </si>
  <si>
    <t>Dichlorophenol-2,4</t>
  </si>
  <si>
    <t>Chlorobenzene</t>
  </si>
  <si>
    <t>Ethylbenzene</t>
  </si>
  <si>
    <t>Metsulfuron-methyl</t>
  </si>
  <si>
    <t>EQS biota
(µg/kg biote)</t>
  </si>
  <si>
    <t>AA-QS water_eco 
[µg/L]</t>
  </si>
  <si>
    <t>AA-QS marine_eco [µg/L]</t>
  </si>
  <si>
    <r>
      <t>Pour les substances "prioritaires" et "prioritaires dangereuses" de la DCE : Norme de Qualité Environnementale réglementaire, applicable dans les eaux de surface intérieures et visant la protection de l'environnement et de la santé humaine.</t>
    </r>
    <r>
      <rPr>
        <b/>
        <sz val="10"/>
        <rFont val="Arial"/>
        <family val="2"/>
      </rPr>
      <t xml:space="preserve"> Il s'agit de la valeur minimale des valeurs de AA-QS water_eco, QS water_sp, QS water_hh food et QS dw hh</t>
    </r>
    <r>
      <rPr>
        <sz val="10"/>
        <rFont val="Arial"/>
        <family val="2"/>
      </rPr>
      <t>. Valeur exprimée sous forme de moyenne annuelle, en µg/L.</t>
    </r>
  </si>
  <si>
    <r>
      <t>Pour les substances "prioritaires" et "prioritaires dangereuses" de la DCE : Norme de Qualité Environnementale réglementaire, applicable dans les eaux de surface côtières et de transition et visant la protection de l'environnement et de la santé humaine.</t>
    </r>
    <r>
      <rPr>
        <b/>
        <sz val="10"/>
        <rFont val="Arial"/>
        <family val="2"/>
      </rPr>
      <t xml:space="preserve"> Il s'agit de la valeur minimale des valeurs de AA-QS marine_eco, QS marine_sp, QS marine_hh food et QS dw hh</t>
    </r>
    <r>
      <rPr>
        <sz val="10"/>
        <rFont val="Arial"/>
        <family val="2"/>
      </rPr>
      <t>. Valeur exprimée sous forme de moyenne annuelle, en µg/L.</t>
    </r>
  </si>
  <si>
    <r>
      <t>Pour les substances "prioritaires" et "prioritaires dangereuses" de la DCE : Norme de Qualité Environnementale réglementaire, applicable dans le biote visant la protection de l'environnement et la santé humaine.</t>
    </r>
    <r>
      <rPr>
        <b/>
        <sz val="10"/>
        <rFont val="Arial"/>
        <family val="2"/>
      </rPr>
      <t xml:space="preserve"> Il s'agit de la valeur minimale des valeurs de AA-QS water_eco, QS water_sp, QS water_hh food et QS Eau destinée à l'eau potable, transposée (ou non, en fonction de son origine) dans le biote</t>
    </r>
    <r>
      <rPr>
        <sz val="10"/>
        <rFont val="Arial"/>
        <family val="2"/>
      </rPr>
      <t>. Valeur exprimée sous forme de moyenne annuelle, en µg/kg biote (ph).</t>
    </r>
  </si>
  <si>
    <r>
      <t>Pour les "polluants spécifiques de l'état écologique" (PSEE) de la DCE : Norme de Qualité Environnementale réglementaire, en réalité QSeco, applicable dans les eaux de surface intérieures et visant la protection de l'environnement uniquement.</t>
    </r>
    <r>
      <rPr>
        <b/>
        <sz val="10"/>
        <rFont val="Arial"/>
        <family val="2"/>
      </rPr>
      <t xml:space="preserve"> Il s'agit de la valeur minimale des valeurs de AA-QS water_eco et QS water_sp</t>
    </r>
    <r>
      <rPr>
        <sz val="10"/>
        <rFont val="Arial"/>
        <family val="2"/>
      </rPr>
      <t>. Valeur exprimée sous forme de moyenne annuelle, en µg/L.</t>
    </r>
  </si>
  <si>
    <t>Pour les substances "prioritaires" et "prioritaires dangereuses" de la DCE : Concentration Maximale Admissible réglementaire, applicable dans les eaux de surface intérieures visant la protection de l'environnement et de la santé humaine. Valeur exprimée sous forme de moyenne annuelle, en µg/L.</t>
  </si>
  <si>
    <r>
      <t>Pour les substances "prioritaires" et "prioritaires dangereuses" de la DCE : Concentration Maximale Admissible réglementaire, applicable dans les eaux de surface côtières et de transition et visant la protection de l'environnement et de la santé humaine.</t>
    </r>
    <r>
      <rPr>
        <b/>
        <sz val="10"/>
        <rFont val="Arial"/>
        <family val="2"/>
      </rPr>
      <t xml:space="preserve"> </t>
    </r>
    <r>
      <rPr>
        <sz val="10"/>
        <rFont val="Arial"/>
        <family val="2"/>
      </rPr>
      <t>Valeur exprimée sous forme de moyenne annuelle, en µg/L.</t>
    </r>
  </si>
  <si>
    <t>Objectif(s) de protection prioritaire(s), c'est-à-dire déterminant l'EQS parmi tous les objectifs de protection couverts par cette QS ECO eau douce.</t>
  </si>
  <si>
    <t>Objectif(s) de protection prioritaire(s), c'est-à-dire déterminant l'EQS parmi tous les objectifs de protection couverts par cette QS ECO marine.</t>
  </si>
  <si>
    <t>Toute remarque touchant au domaine d'application des normes et valeurs seuils pour une substance donnée (notamment regroupement de substances et sommes)</t>
  </si>
  <si>
    <t>AA-EQS FW
eau destinée à la production d'eau potable
(µg/L)</t>
  </si>
  <si>
    <t>MAC-EQS FW
(µg/L)</t>
  </si>
  <si>
    <t>QS ECO FW</t>
  </si>
  <si>
    <t>Origine
QS ECO FW</t>
  </si>
  <si>
    <t>AA-EQS SW
(µg/L)</t>
  </si>
  <si>
    <t>Origine
AA-EQS SW</t>
  </si>
  <si>
    <t>MAC-EQS SW
(µg/L)</t>
  </si>
  <si>
    <t>QS ECO SW</t>
  </si>
  <si>
    <t>Origine
QS ECO SW</t>
  </si>
  <si>
    <t>Source</t>
  </si>
  <si>
    <t>NORMES DE QUALITE ENVIRONNEMENTALE (NQE) et VALEURS GUIDES ENVIRONNEMENTALES (VGE)*, QS ECO et MAC</t>
  </si>
  <si>
    <t>SOURCE</t>
  </si>
  <si>
    <t>Référence fiche</t>
  </si>
  <si>
    <t>Source d'accès aux valeurs seuils (EQS, QSeco, VGE et QS associées) pour la substance concernée : Directive 203/39/CE pour les substances prioritaires et prioritaires dangereuses de l'état chimique DCE, JORF 2015 (Arrêté du 27/7/15) pour les polluants spécifiques de l'état écologiques et Portail Substances Chimiques de l'INERIS pour les VGE.</t>
  </si>
  <si>
    <t>Référence de la fiche, lorsqu'elle est disponible, attestant de la construction de la valeur seuils (EQS, QSeco, ou VGE)</t>
  </si>
  <si>
    <t>AA-QS FW ECO 
[µg/L]</t>
  </si>
  <si>
    <t>AA-QS SW ECO [µg/L]</t>
  </si>
  <si>
    <t>MAC SW
[µg/L]</t>
  </si>
  <si>
    <t>MAC FW [µg/L]</t>
  </si>
  <si>
    <t>QS SED FW (µg/kg poids sec)</t>
  </si>
  <si>
    <t>QS SED SW (µg/kg poids sec)</t>
  </si>
  <si>
    <t>QS BIOTA SP
(µg/kg biota)</t>
  </si>
  <si>
    <t>QS FW SP (µg/L)</t>
  </si>
  <si>
    <t>QS SW SP (µg/L)</t>
  </si>
  <si>
    <t>QS BIOTA HH FOOD
(µg/kgbiota)</t>
  </si>
  <si>
    <t>QS SW HH FOOD (µg/L)</t>
  </si>
  <si>
    <t>QS FW HH FOOD
(µg/L)</t>
  </si>
  <si>
    <t>QS DW HH
Eau destinée à l'eau potable (µg/L)</t>
  </si>
  <si>
    <t>QS SED FW
(µg/kg poids sec)</t>
  </si>
  <si>
    <t>QS SED SW
(µg/kg poids sec)</t>
  </si>
  <si>
    <t>1031-07-8</t>
  </si>
  <si>
    <t>Endosulfan sulfate</t>
  </si>
  <si>
    <t>56-35-9</t>
  </si>
  <si>
    <t>Oxyde de tributylétain</t>
  </si>
  <si>
    <t>2,3,7,8-T4CDD</t>
  </si>
  <si>
    <t>171118-09-5</t>
  </si>
  <si>
    <t>152019-73-3</t>
  </si>
  <si>
    <t>1418095-19-8</t>
  </si>
  <si>
    <t>1173021-76-5</t>
  </si>
  <si>
    <t>1217465-10-5</t>
  </si>
  <si>
    <t>Terbuthylazine</t>
  </si>
  <si>
    <t>Cyanures libres</t>
  </si>
  <si>
    <t>67306-00-7</t>
  </si>
  <si>
    <t>Fenpropidine</t>
  </si>
  <si>
    <t>2164-08-1</t>
  </si>
  <si>
    <t>Lénacile</t>
  </si>
  <si>
    <t>51-03-6</t>
  </si>
  <si>
    <t>61213-25-0</t>
  </si>
  <si>
    <t>Flurochloridone</t>
  </si>
  <si>
    <t>23103-98-2</t>
  </si>
  <si>
    <t>Pirimicarbe</t>
  </si>
  <si>
    <t>103-90-2</t>
  </si>
  <si>
    <t>22071-15-4</t>
  </si>
  <si>
    <t>Kétoprofène</t>
  </si>
  <si>
    <t>604-75-1</t>
  </si>
  <si>
    <t>Oxazépam</t>
  </si>
  <si>
    <t>723-46-6</t>
  </si>
  <si>
    <t>87392-12-9</t>
  </si>
  <si>
    <t>cas de doublons de CAS</t>
  </si>
  <si>
    <t>15165-67-0</t>
  </si>
  <si>
    <t>133855-98-8</t>
  </si>
  <si>
    <t>42017-89-0 ou 26129-32-8</t>
  </si>
  <si>
    <t>42017-89-0</t>
  </si>
  <si>
    <t>Cat1AA</t>
  </si>
  <si>
    <t>Cat1AB</t>
  </si>
  <si>
    <t>Ajout Agences</t>
  </si>
  <si>
    <t>Cat4</t>
  </si>
  <si>
    <t>Cat1B</t>
  </si>
  <si>
    <t>959-98-8</t>
  </si>
  <si>
    <t>33213-65-9</t>
  </si>
  <si>
    <t>Endosulfan alpha</t>
  </si>
  <si>
    <t>Endosulfan bêta</t>
  </si>
  <si>
    <t>87-61-6</t>
  </si>
  <si>
    <t>Trichlorobenzène-1,2,3</t>
  </si>
  <si>
    <t>120-82-1</t>
  </si>
  <si>
    <t>Trichlorobenzène-1,2,4</t>
  </si>
  <si>
    <t>108-70-3</t>
  </si>
  <si>
    <t>Trichlorobenzène-1,3,5</t>
  </si>
  <si>
    <t>28044-83-9</t>
  </si>
  <si>
    <t>Dichloronitrobenzène-3,5</t>
  </si>
  <si>
    <t>618-62-2</t>
  </si>
  <si>
    <t>3-Chloro-p-toluidine</t>
  </si>
  <si>
    <t>95-74-9</t>
  </si>
  <si>
    <t>95-79-4</t>
  </si>
  <si>
    <t>5-Chloro-o-toluidine</t>
  </si>
  <si>
    <t>3970-40-9</t>
  </si>
  <si>
    <t>25567-68-4</t>
  </si>
  <si>
    <t>2-Chloro-3-nitrotoluene</t>
  </si>
  <si>
    <t>2-Chloro-4-nitrotoluene</t>
  </si>
  <si>
    <t>121-86-8</t>
  </si>
  <si>
    <t>25586-43-0</t>
  </si>
  <si>
    <t>Chloronaphtalènes monochlorés</t>
  </si>
  <si>
    <t>Flufenacet (=Thiafluamide)</t>
  </si>
  <si>
    <t>Diméthénamide</t>
  </si>
  <si>
    <t>Acide fénofibrique</t>
  </si>
  <si>
    <t>Sulfaméthoxazole</t>
  </si>
  <si>
    <t>Non requis</t>
  </si>
  <si>
    <t>INERIS (2023)</t>
  </si>
  <si>
    <t>PSC INERIS - à venir</t>
  </si>
  <si>
    <t>Diméthénamide-P</t>
  </si>
  <si>
    <t>Diméthénamide OXA (M023)</t>
  </si>
  <si>
    <t>Diméthénamide ESA (M027)</t>
  </si>
  <si>
    <t>SSD (AF = 4)</t>
  </si>
  <si>
    <t>SSD (AF = 40)</t>
  </si>
  <si>
    <t>SSD (limite inf.)</t>
  </si>
  <si>
    <t>SSD (AF = 10)</t>
  </si>
  <si>
    <t>380412-59-9</t>
  </si>
  <si>
    <t>SSD (AF = 3)</t>
  </si>
  <si>
    <t>SSD (AF = 30)</t>
  </si>
  <si>
    <t>QS ECO biote FW = 27
QS ECO biote SW = 27</t>
  </si>
  <si>
    <t>Acétaminophène (=Paracétamol)</t>
  </si>
  <si>
    <t>à venir</t>
  </si>
  <si>
    <r>
      <t>Dose associée à un risque de 10</t>
    </r>
    <r>
      <rPr>
        <vertAlign val="superscript"/>
        <sz val="8"/>
        <color rgb="FFFF99CC"/>
        <rFont val="Arial"/>
        <family val="2"/>
      </rPr>
      <t>-6</t>
    </r>
  </si>
  <si>
    <r>
      <t>dose associée à un risque de 10</t>
    </r>
    <r>
      <rPr>
        <vertAlign val="superscript"/>
        <sz val="8"/>
        <color rgb="FFFF99CC"/>
        <rFont val="Arial"/>
        <family val="2"/>
      </rPr>
      <t>-6</t>
    </r>
  </si>
  <si>
    <r>
      <t>Dose associée à un risque de 10</t>
    </r>
    <r>
      <rPr>
        <vertAlign val="superscript"/>
        <sz val="8"/>
        <color theme="7" tint="-0.499984740745262"/>
        <rFont val="Arial"/>
        <family val="2"/>
      </rPr>
      <t>-6</t>
    </r>
  </si>
  <si>
    <r>
      <t xml:space="preserve">AA-EQS FW
eau </t>
    </r>
    <r>
      <rPr>
        <b/>
        <u/>
        <sz val="8"/>
        <color rgb="FF003300"/>
        <rFont val="Arial"/>
        <family val="2"/>
      </rPr>
      <t>non</t>
    </r>
    <r>
      <rPr>
        <b/>
        <sz val="8"/>
        <color rgb="FF003300"/>
        <rFont val="Arial"/>
        <family val="2"/>
      </rPr>
      <t xml:space="preserve"> destinée à la production d'eau potable
(µg/L)</t>
    </r>
  </si>
  <si>
    <r>
      <t>Origine
AA-EQS</t>
    </r>
    <r>
      <rPr>
        <b/>
        <vertAlign val="subscript"/>
        <sz val="8"/>
        <color rgb="FF003300"/>
        <rFont val="Arial"/>
        <family val="2"/>
      </rPr>
      <t xml:space="preserve"> FW</t>
    </r>
    <r>
      <rPr>
        <b/>
        <sz val="8"/>
        <color rgb="FF003300"/>
        <rFont val="Arial"/>
        <family val="2"/>
      </rPr>
      <t xml:space="preserve"> eau </t>
    </r>
    <r>
      <rPr>
        <b/>
        <u/>
        <sz val="8"/>
        <color rgb="FF003300"/>
        <rFont val="Arial"/>
        <family val="2"/>
      </rPr>
      <t>non</t>
    </r>
    <r>
      <rPr>
        <b/>
        <sz val="8"/>
        <color rgb="FF003300"/>
        <rFont val="Arial"/>
        <family val="2"/>
      </rPr>
      <t xml:space="preserve"> destinée à la production d'eau potable</t>
    </r>
  </si>
  <si>
    <r>
      <t>AA-EQS FW</t>
    </r>
    <r>
      <rPr>
        <b/>
        <vertAlign val="subscript"/>
        <sz val="10"/>
        <color rgb="FF003300"/>
        <rFont val="Arial"/>
        <family val="2"/>
      </rPr>
      <t xml:space="preserve">
</t>
    </r>
    <r>
      <rPr>
        <b/>
        <sz val="10"/>
        <color rgb="FF003300"/>
        <rFont val="Arial"/>
        <family val="2"/>
      </rPr>
      <t xml:space="preserve">eau </t>
    </r>
    <r>
      <rPr>
        <b/>
        <u/>
        <sz val="10"/>
        <color rgb="FF003300"/>
        <rFont val="Arial"/>
        <family val="2"/>
      </rPr>
      <t>non</t>
    </r>
    <r>
      <rPr>
        <b/>
        <sz val="10"/>
        <color rgb="FF003300"/>
        <rFont val="Arial"/>
        <family val="2"/>
      </rPr>
      <t xml:space="preserve"> destinée à la production d'eau potable
(µg/L)</t>
    </r>
  </si>
  <si>
    <r>
      <t>Norme de Qualité Environnementale, applicable dans les eaux de surface intérieures non destinées à la production d'eau potable, et visant la protection de l'environnement et de la santé humaine.</t>
    </r>
    <r>
      <rPr>
        <b/>
        <sz val="10"/>
        <color rgb="FF003300"/>
        <rFont val="Arial"/>
        <family val="2"/>
      </rPr>
      <t xml:space="preserve"> Il s'agit de la valeur minimale des valeurs de AA-QS water_eco, QS water_sp et QS water_hh food</t>
    </r>
    <r>
      <rPr>
        <sz val="10"/>
        <color rgb="FF003300"/>
        <rFont val="Arial"/>
        <family val="2"/>
      </rPr>
      <t>. Valeur exprimée sous forme de moyenne annuelle, en µg/L.</t>
    </r>
  </si>
  <si>
    <r>
      <t xml:space="preserve">Origine
AA-EQS FW
eau </t>
    </r>
    <r>
      <rPr>
        <b/>
        <u/>
        <sz val="10"/>
        <color rgb="FF003300"/>
        <rFont val="Arial"/>
        <family val="2"/>
      </rPr>
      <t>non</t>
    </r>
    <r>
      <rPr>
        <b/>
        <sz val="10"/>
        <color rgb="FF003300"/>
        <rFont val="Arial"/>
        <family val="2"/>
      </rPr>
      <t xml:space="preserve"> destinée à la production d'eau potable</t>
    </r>
  </si>
  <si>
    <r>
      <t>Norme de Qualité Environnementale, applicable dans les eaux de surface intérieures destinées à la production d'eau potable, et visant la protection de l'environnement et de la santé humaine.</t>
    </r>
    <r>
      <rPr>
        <b/>
        <sz val="10"/>
        <color rgb="FF003300"/>
        <rFont val="Arial"/>
        <family val="2"/>
      </rPr>
      <t xml:space="preserve"> Il s'agit de la valeur minimale des valeurs de AA-QS water_eco, QS water_sp, QS water_hh food et QS dw hh</t>
    </r>
    <r>
      <rPr>
        <sz val="10"/>
        <color rgb="FF003300"/>
        <rFont val="Arial"/>
        <family val="2"/>
      </rPr>
      <t>. Valeur exprimée sous forme de moyenne annuelle, en µg/L.</t>
    </r>
  </si>
  <si>
    <r>
      <t>Concentration Maximale Admissible, applicable dans les eaux de surface intérieures visant la protection de l'environnement et de la santé humaine.</t>
    </r>
    <r>
      <rPr>
        <b/>
        <sz val="10"/>
        <color rgb="FF003300"/>
        <rFont val="Arial"/>
        <family val="2"/>
      </rPr>
      <t xml:space="preserve"> </t>
    </r>
    <r>
      <rPr>
        <sz val="10"/>
        <color rgb="FF003300"/>
        <rFont val="Arial"/>
        <family val="2"/>
      </rPr>
      <t>Valeur exprimée sous forme de moyenne annuelle, en µg/L.</t>
    </r>
  </si>
  <si>
    <r>
      <t>Norme de Qualité applicable dans les eaux de surface intérieures visant la protection de l'environnement uniquement.</t>
    </r>
    <r>
      <rPr>
        <b/>
        <sz val="10"/>
        <color rgb="FF003300"/>
        <rFont val="Arial"/>
        <family val="2"/>
      </rPr>
      <t xml:space="preserve"> Il s'agit de la valeur minimale des valeurs de AA-QS water_eco et QS water_sp</t>
    </r>
    <r>
      <rPr>
        <sz val="10"/>
        <color rgb="FF003300"/>
        <rFont val="Arial"/>
        <family val="2"/>
      </rPr>
      <t>. Valeur exprimée sous forme de moyenne annuelle, en µg/L.</t>
    </r>
  </si>
  <si>
    <r>
      <t>Norme de Qualité Environnementale, applicable dans les eaux de surfaces côtières et de transition visant la protection de l'environnement et de la santé humaine.</t>
    </r>
    <r>
      <rPr>
        <b/>
        <sz val="10"/>
        <color rgb="FF003300"/>
        <rFont val="Arial"/>
        <family val="2"/>
      </rPr>
      <t xml:space="preserve"> Il s'agit de la valeur minimale des valeurs de AA-QS marine_eco, QS marine_sp, QS marine_hh food et QS dw hh</t>
    </r>
    <r>
      <rPr>
        <sz val="10"/>
        <color rgb="FF003300"/>
        <rFont val="Arial"/>
        <family val="2"/>
      </rPr>
      <t>. Valeur exprimée sous forme de moyenne annuelle, en µg/L.</t>
    </r>
  </si>
  <si>
    <r>
      <t>Concentration Maximale Admissible, applicable dans les eaux de surface côtières et de transition visant la protection de l'environnement et de la santé humaine.</t>
    </r>
    <r>
      <rPr>
        <b/>
        <sz val="10"/>
        <color rgb="FF003300"/>
        <rFont val="Arial"/>
        <family val="2"/>
      </rPr>
      <t xml:space="preserve"> </t>
    </r>
    <r>
      <rPr>
        <sz val="10"/>
        <color rgb="FF003300"/>
        <rFont val="Arial"/>
        <family val="2"/>
      </rPr>
      <t>Valeur exprimée sous forme de moyenne annuelle, en µg/L.</t>
    </r>
  </si>
  <si>
    <r>
      <t>Norme de Qualité applicable dans les eaux de surface côtières et de transition visant la protection de l'environnement uniquement.</t>
    </r>
    <r>
      <rPr>
        <b/>
        <sz val="10"/>
        <color rgb="FF003300"/>
        <rFont val="Arial"/>
        <family val="2"/>
      </rPr>
      <t xml:space="preserve"> Il s'agit de la valeur minimale des valeurs de AA-QS marine_eco et QS marine_sp</t>
    </r>
    <r>
      <rPr>
        <sz val="10"/>
        <color rgb="FF003300"/>
        <rFont val="Arial"/>
        <family val="2"/>
      </rPr>
      <t>. Valeur exprimée sous forme de moyenne annuelle, en µg/L.</t>
    </r>
  </si>
  <si>
    <r>
      <t>Norme de Qualité Environnementale, recommandée et applicable dans le biote visant la protection de l'environnement et la santé humaine.</t>
    </r>
    <r>
      <rPr>
        <b/>
        <sz val="10"/>
        <color rgb="FF003300"/>
        <rFont val="Arial"/>
        <family val="2"/>
      </rPr>
      <t xml:space="preserve"> Il s'agit de la valeur minimale des valeurs de AA-QS water_eco, QS water_sp, QS water_hh food et QS Eau destinée à l'eau potable, transposée (ou non, en fonction de son origine) dans le biote</t>
    </r>
    <r>
      <rPr>
        <sz val="10"/>
        <color rgb="FF003300"/>
        <rFont val="Arial"/>
        <family val="2"/>
      </rPr>
      <t>. Valeur exprimée sous forme de moyenne annuelle, en µg/kg biote (ph).</t>
    </r>
  </si>
  <si>
    <r>
      <t xml:space="preserve">Valeur de référence spécifique (QS) applicable dans les sédiments visant la protection des organismes benthiques dulçaquicoles contre une écotoxicité directe. Valeur de référence qui est soit </t>
    </r>
    <r>
      <rPr>
        <b/>
        <sz val="10"/>
        <color theme="2" tint="-0.89999084444715716"/>
        <rFont val="Arial"/>
        <family val="2"/>
      </rPr>
      <t>déterminée à partir de bioessais d'écotoxicité réalisés sur des organismes benthiques (dans ce cas, un AF associé apparaît dans la colonne précédente)</t>
    </r>
    <r>
      <rPr>
        <sz val="10"/>
        <color theme="2" tint="-0.89999084444715716"/>
        <rFont val="Arial"/>
        <family val="2"/>
      </rPr>
      <t xml:space="preserve">, soit </t>
    </r>
    <r>
      <rPr>
        <b/>
        <sz val="10"/>
        <color theme="2" tint="-0.89999084444715716"/>
        <rFont val="Arial"/>
        <family val="2"/>
      </rPr>
      <t xml:space="preserve">estimée à partir de l'approche du coefficient de partage à l'équilibre (dans ce cas, "EqP" apparaît dans la colonne précédente, dédiée aux AF). </t>
    </r>
  </si>
  <si>
    <r>
      <t>Les tests sur les organismes benthiques sont rares. C’est pourquoi, lorsque le nombre de données de toxicité est vraiment très limité ou même en absence de telles données, la méthode de l’équilibre de partage peut être une alternative aux données de bio-essais pour le calcul de la QS</t>
    </r>
    <r>
      <rPr>
        <vertAlign val="subscript"/>
        <sz val="10"/>
        <color theme="2" tint="-0.89999084444715716"/>
        <rFont val="Arial"/>
        <family val="2"/>
      </rPr>
      <t>SED</t>
    </r>
    <r>
      <rPr>
        <sz val="10"/>
        <color theme="2" tint="-0.89999084444715716"/>
        <rFont val="Arial"/>
        <family val="2"/>
      </rPr>
      <t>. C’est la méthode le plus souvent utilisée dans la détermination de la QS</t>
    </r>
    <r>
      <rPr>
        <vertAlign val="subscript"/>
        <sz val="10"/>
        <color theme="2" tint="-0.89999084444715716"/>
        <rFont val="Arial"/>
        <family val="2"/>
      </rPr>
      <t>SED</t>
    </r>
    <r>
      <rPr>
        <sz val="10"/>
        <color theme="2" tint="-0.89999084444715716"/>
        <rFont val="Arial"/>
        <family val="2"/>
      </rPr>
      <t>. Elle implique l'application d'un facteur d'extrapolation supplémentaire de 10 lorsque le log Koc de la substance est supérieur à 5, afin de tenir compte de l'empoisonnement potentiel de la faune benthique par voie indirecte/trophique.</t>
    </r>
  </si>
  <si>
    <r>
      <t xml:space="preserve">Valeur de référence spécifique (QS) applicable dans les sédiments visant la protection des organismes marins benthiques contre une écotoxicité directe. Valeur de référence qui est soit </t>
    </r>
    <r>
      <rPr>
        <b/>
        <sz val="10"/>
        <color theme="2" tint="-9.9978637043366805E-2"/>
        <rFont val="Arial"/>
        <family val="2"/>
      </rPr>
      <t>déterminée à partir de bioessais d'écotoxicité réalisés sur des organismes benthiques (dans ce cas, un AF associé apparaît dans la colonne précédente)</t>
    </r>
    <r>
      <rPr>
        <sz val="10"/>
        <color theme="2" tint="-9.9978637043366805E-2"/>
        <rFont val="Arial"/>
        <family val="2"/>
      </rPr>
      <t xml:space="preserve">, soit </t>
    </r>
    <r>
      <rPr>
        <b/>
        <sz val="10"/>
        <color theme="2" tint="-9.9978637043366805E-2"/>
        <rFont val="Arial"/>
        <family val="2"/>
      </rPr>
      <t xml:space="preserve">estimée à partir de l'approche du coefficient de partage à l'équilibre (dans ce cas, "EqP" apparaît dans la colonne précédente, dédiée aux AF). </t>
    </r>
  </si>
  <si>
    <r>
      <t>Valeur de référence spécifique (QS) applicable dans l'eau (</t>
    </r>
    <r>
      <rPr>
        <b/>
        <sz val="10"/>
        <color theme="9" tint="-0.499984740745262"/>
        <rFont val="Arial"/>
        <family val="2"/>
      </rPr>
      <t>eaux de surface intérieures</t>
    </r>
    <r>
      <rPr>
        <sz val="10"/>
        <color theme="9" tint="-0.499984740745262"/>
        <rFont val="Arial"/>
        <family val="2"/>
      </rPr>
      <t>), résultant de la conversion de la QS biote_secpois en une concentration équivalente dans l'eau via l'utilisation de BCF et BMF.</t>
    </r>
  </si>
  <si>
    <r>
      <t>Valeur de référence spécifique (QS) applicable dans l'eau (</t>
    </r>
    <r>
      <rPr>
        <b/>
        <sz val="10"/>
        <color theme="9" tint="-0.499984740745262"/>
        <rFont val="Arial"/>
        <family val="2"/>
      </rPr>
      <t>eaux littorales</t>
    </r>
    <r>
      <rPr>
        <sz val="10"/>
        <color theme="9" tint="-0.499984740745262"/>
        <rFont val="Arial"/>
        <family val="2"/>
      </rPr>
      <t>), résultant de la conversion de la QS biote_secpois en une concentration équivalente dans l'eau via l'utilisation de BCF et BMF.</t>
    </r>
  </si>
  <si>
    <t>Arrêté du 26 avril 2022 - programme de surveillance</t>
  </si>
  <si>
    <t>Score CEP
Candidature
PSEE
Cycle 3
(désignation
avortée)</t>
  </si>
  <si>
    <t>205939-58-8</t>
  </si>
  <si>
    <t>Les méthodologies de construction des VGE et NQE (EQS en anglais) sont identiques. C'est le statut réglementaire de la substance qui dicte la nomenclature de la valeur de référence soit en VGE (valeur non réglementaire, proposition de l'INERIS) soit en EQS (ou NQE en français, valeur réglementaire, reportée dans un texte législatif européen et/ou français). A des fins de cohérence, les acronymes utilisés dans ce fichier sont ceux du Guide Technique Européen pour la détermination des EQS (NQE), ou TGD-EQS : AA-EQS FW et AA-EQS SW, AA-QS water eco et AA-QS marine eco, QS sed et QS sed marine, QS sec pois, QS biota_hh food, etc. Pour le détail complet de ces acronymes, se référer au TGD-EQS (E.C., 2018, référence complète en bas de page)</t>
  </si>
  <si>
    <t>Intitulé de colonnes des onglets</t>
  </si>
  <si>
    <t xml:space="preserve">
A noter que pour les polluants spécifiques de l'état écologique figurant dans l'arrêté en vigueur, les MAC ne sont pas réglementaires (pas inscrites à l'arrêté). L'ineris les mets néanmoins à disposition dans les deux onglets, dans les colonnes dédiées "MAC FW" et "MAC SW"</t>
  </si>
  <si>
    <t>Arr. 9/10/2023</t>
  </si>
  <si>
    <t xml:space="preserve">Dans l'onglet "NQE-QSeco_Reglementaires" : les sources correspondent aux textes règlementaires Dir. 2013/39/EC et Arr. 9/10/2023
Dans l'onglet "Toutes valeurs seuils" : les sources correspondent aux textes règlementaires Dir. 2013/39/EC et Arr. 9/10/2023, ou au Portail Substances Chimiques de l'Ineris (PSC). </t>
  </si>
  <si>
    <t>Référence bibliographique complète du Guide Technique Européen pour la détermination des EQS (NQE), ou TGD-EQS :
E.C. (2018). Technical Guidance for Deriving Environmental Quality Standards - Guidance Document No. 27 - Updated version 2018. Document endorsed by EU Water Directors at their meeting in Sofia on 11-12 June 2018.: 134+Appendices.
Portail Substances Chimiques de l'Ineris (PSC) : https://substances.ineris.fr/</t>
  </si>
  <si>
    <t>Arrêté 25 janv. 2010 - évaluation</t>
  </si>
  <si>
    <t>Arrêté du 9 octobre 2023 - évaluation</t>
  </si>
  <si>
    <r>
      <t xml:space="preserve">relatif aux méthodes et </t>
    </r>
    <r>
      <rPr>
        <b/>
        <sz val="10"/>
        <rFont val="Arial"/>
        <family val="2"/>
      </rPr>
      <t xml:space="preserve">critères d'évaluation </t>
    </r>
    <r>
      <rPr>
        <sz val="10"/>
        <rFont val="Arial"/>
        <family val="2"/>
      </rPr>
      <t>de l'état écologique, de l'état chimique et du potentiel écologique des eaux de surface pris en application des articles R. 212-10, R. 212-11 et R. 212-18 du code de l'environnement</t>
    </r>
  </si>
  <si>
    <r>
      <t xml:space="preserve">modifiant l'arrêté du 25 janvier 2010 relatif aux méthodes et </t>
    </r>
    <r>
      <rPr>
        <b/>
        <sz val="10"/>
        <rFont val="Arial"/>
        <family val="2"/>
      </rPr>
      <t>critères d'évaluation</t>
    </r>
    <r>
      <rPr>
        <sz val="10"/>
        <rFont val="Arial"/>
        <family val="2"/>
      </rPr>
      <t xml:space="preserve"> de l'état écologique, de l'état chimique et du potentiel écologique des eaux de surface pris en application des articles R. 212-10, R. 212-11 et R. 212-18 du code de l'environnement</t>
    </r>
  </si>
  <si>
    <r>
      <t>modifiant l’arrêté du 25 janvier 2010 établissant le</t>
    </r>
    <r>
      <rPr>
        <b/>
        <sz val="10"/>
        <rFont val="Arial"/>
        <family val="2"/>
      </rPr>
      <t xml:space="preserve"> programme de surveillance</t>
    </r>
    <r>
      <rPr>
        <sz val="10"/>
        <rFont val="Arial"/>
        <family val="2"/>
      </rPr>
      <t xml:space="preserve"> de l’état des eaux en application de l’article R. 212-22 du code de l’environnement</t>
    </r>
  </si>
  <si>
    <t>Cet arrêté fixe les NQE et QSeco pour les substances permettant de qualifier l’état des eaux au titre de la Directive Cadre sur l'Eau pour le premier plan de gestion : polluants spécifiques de l'état écologique (Annexe 3) et substances prioritaires de l'état chimique (Annexe 8).
Les annexe 3 et 8 sont abrogées par celles de l'arrêté du 9/10/23.</t>
  </si>
  <si>
    <t>Cet arrêté fixe les NQE et QSeco pour les substances permettant de qualifier l’état des eaux au titre de la Directive Cadre sur l'Eau pour le plan de gestion en cours : polluants spécifiques de l'état écologique ou PSEE (Tableaux 47 et 48 de l'Annexe 3) et substances prioritaires (PS) et prioritaires dangereuses (PHS) de l'état chimique (Tableaux 98 et 99 de l'Annexe 8).
A noter que pour les polluants spécifiques de l'état écologique figurant dans l'arrêté, les MAC ne sont pas réglementaires (pas inscrites à l'arrêté). L'ineris les met néanmoins à disposition dans les deux onglets, dans les colonnes dédiées "MAC FW" et "MAC SW"</t>
  </si>
  <si>
    <t>Cet arrêté établit le nouveau programme de surveillance de l'état des eaux pour le 3ème cycle DCE et liste les Substances Pertinentes A Surveiller (SPAS) dans les eaux de surface continentales en fonction des matrices (Annexe III) (dont certaines sont classées substances de l'état écologique par l'arrêté du 9/10/23 modifiant l'arrêté du 25 janvier 2010 - évaluation) et les substances de l'état chimique des eaux de surface continentaltes et littorales en fonction des matrices.</t>
  </si>
  <si>
    <t>TEXTES LEGISLATIFS
(avec hyperliens sur leur intitulés)</t>
  </si>
  <si>
    <t xml:space="preserve">                                 Ce classeur Excel est un document mis à disposition des utilisateurs 
                                 afin de faciliter la recherche des valeurs applicables ou utilisables dans 
                                 le domaine de la qualité de l’eau.
En cas d'utilisation de toutes valeurs, l'Ineris recommande de toujours se référer à la source originale les ayant établies.</t>
  </si>
  <si>
    <t>Non reporté</t>
  </si>
  <si>
    <t>EQS diminuées</t>
  </si>
  <si>
    <t>EQS augmentées</t>
  </si>
  <si>
    <t>Diméthénamide, Produit dégradation M003</t>
  </si>
  <si>
    <t>INERIS (2025)</t>
  </si>
  <si>
    <t>Acrylonitrile</t>
  </si>
  <si>
    <t>107-13-1</t>
  </si>
  <si>
    <t>JRC (2022-11-03)</t>
  </si>
  <si>
    <t>Stat. (AF =10)</t>
  </si>
  <si>
    <t>Stat. (AF =50)</t>
  </si>
  <si>
    <t>Stat. (AF=10)</t>
  </si>
  <si>
    <t>Stat. (AF=5)</t>
  </si>
  <si>
    <t>Stat. (AF=50)</t>
  </si>
  <si>
    <t>Obsolète (13/04/2012)</t>
  </si>
  <si>
    <t>Obsolète (18/12/2009)</t>
  </si>
  <si>
    <t>JRC (2023-01-06)</t>
  </si>
  <si>
    <t>JRC (2023-01)</t>
  </si>
  <si>
    <t>Stat. (AF = 5)</t>
  </si>
  <si>
    <t>Stat. (AF = 2)</t>
  </si>
  <si>
    <t>Stat. (AF = 3)</t>
  </si>
  <si>
    <t>The EQS for biota refers to methyl mercury</t>
  </si>
  <si>
    <t>JRC (2023-02-01)</t>
  </si>
  <si>
    <t xml:space="preserve"> 44 (fw)
2,207 (sw)</t>
  </si>
  <si>
    <t>111,35 (fw)
4,62 (sw)</t>
  </si>
  <si>
    <t>29 (fw)
0,76 (sw)</t>
  </si>
  <si>
    <t>JRC (2022-11)</t>
  </si>
  <si>
    <t>Stat. (AF = 100)</t>
  </si>
  <si>
    <t>Directive 2020/2184</t>
  </si>
  <si>
    <t>3E-4 (WHO2005-TEQ) (fw)
6,63E-5 (WHO2005-TEQ) (sw)</t>
  </si>
  <si>
    <t>3,5E-05 (WHO2005-TEQ, fish excluding eel)</t>
  </si>
  <si>
    <t>2E-06 (WHO2005-TEQ)</t>
  </si>
  <si>
    <t>3,5E-5 (TEQ)</t>
  </si>
  <si>
    <t>JRC (2023-01-17)</t>
  </si>
  <si>
    <t>&gt;solubilité</t>
  </si>
  <si>
    <t>Chrysène</t>
  </si>
  <si>
    <t>Benzo(a)anthracène</t>
  </si>
  <si>
    <t>601 (crust)
194 (biv)</t>
  </si>
  <si>
    <t>0,0074 (crust)
0,00574 (biv)</t>
  </si>
  <si>
    <t>218-01-9</t>
  </si>
  <si>
    <t>56-55-3</t>
  </si>
  <si>
    <t>53-70-3</t>
  </si>
  <si>
    <t>JRC (2023-02)</t>
  </si>
  <si>
    <t>0,384 (fw)
0,0045 (sw)</t>
  </si>
  <si>
    <t>Calculée</t>
  </si>
  <si>
    <t>205939-58-8 ou 1418095-09-6</t>
  </si>
  <si>
    <t>Oxyde d'heptachlore (endo trans)</t>
  </si>
  <si>
    <t>57-63-6</t>
  </si>
  <si>
    <t>17-alpha-ethinylestradiol (EE2)</t>
  </si>
  <si>
    <t>50-28-2</t>
  </si>
  <si>
    <t>17-beta-estradiol (E2)</t>
  </si>
  <si>
    <t>Acétamipride</t>
  </si>
  <si>
    <t>135410-20-7 ou 160430-64-8</t>
  </si>
  <si>
    <t>Azithromycine</t>
  </si>
  <si>
    <t>83905-01-5</t>
  </si>
  <si>
    <t>Bifenthrine</t>
  </si>
  <si>
    <t>80-05-7</t>
  </si>
  <si>
    <t>Bisphénol-A (BPA)</t>
  </si>
  <si>
    <t>Carbamazépine</t>
  </si>
  <si>
    <t>Clarithromycine</t>
  </si>
  <si>
    <t>81103-11-9</t>
  </si>
  <si>
    <t>Clothianidin</t>
  </si>
  <si>
    <t>210880-92-5</t>
  </si>
  <si>
    <t>114-07-8</t>
  </si>
  <si>
    <t>Eryhtromycine</t>
  </si>
  <si>
    <t>Esfenvalérate</t>
  </si>
  <si>
    <t>66230-04-4</t>
  </si>
  <si>
    <t>53-16-7</t>
  </si>
  <si>
    <t>Estrone (E1)</t>
  </si>
  <si>
    <t>Ibuprofène</t>
  </si>
  <si>
    <t>15687-27-1</t>
  </si>
  <si>
    <t>138261-41-3 ou 105827-78-9</t>
  </si>
  <si>
    <t>Perméthrine</t>
  </si>
  <si>
    <t>52645-53-1</t>
  </si>
  <si>
    <t>111988-49-9</t>
  </si>
  <si>
    <t>Thiaclopride</t>
  </si>
  <si>
    <t>Thiaméthoxame</t>
  </si>
  <si>
    <t>153719-23-4</t>
  </si>
  <si>
    <t>JRC (2022-10)</t>
  </si>
  <si>
    <t>JRC (2023-11)</t>
  </si>
  <si>
    <t>Fluoranthene is predicted as likely to meet the criteria for carcinogenicity, mutagenicity, or reproductive toxicity according to ECHA. Although the available relative carcinogenic factor is low, the inclusion of fluoranthene in the sum of 9 PAHs was deemed justified by considering the effects as mixture of carcinogenic PAHs. Therefore, this substances is also listed in the grouped EQS for 9 "4-5-6 rings PAHs"</t>
  </si>
  <si>
    <t>0,6 as a sum of B[a]p equivalents</t>
  </si>
  <si>
    <t>4,96 (fish FW)
0,993 (crust. FW)
1,71 (biv. FW)</t>
  </si>
  <si>
    <t>8294,3 (fish FW)
8003,8 (crust. FW)
2588,4 (biv. FW)</t>
  </si>
  <si>
    <t>0,1 for sum {B[b]f + B[k]f + B[g,h,i]p + I[1,2,3-cd]p}</t>
  </si>
  <si>
    <t>equal to their respective MPC values multiplied by a factor of 10</t>
  </si>
  <si>
    <t>This refers to the following compounds: 7 polychlorinated dibenzo-p-dioxins (PCDDs): 2,3,7,8-T4CDD (CAS 1746-01-6, EU 217-122-7), 1,2,3,7,8-P5CDD (CAS 40321-76-4), 1,2,3,4,7,8-H6CDD (CAS 39227-28-6), 1,2,3,6,7,8-H6CDD (CAS 57653-85-7), 1,2,3,7,8,9-H6CDD (CAS 19408-74-3), 1,2,3,4,6,7,8-H7CDD (CAS 35822-46-9), 1,2,3,4,6,7,8,9-O8CDD (CAS 3268-87-9) ; 10 polychlorinated dibenzofurans (PCDFs): 2,3,7,8-T4CDF (CAS 51207-31-9), 1,2,3,7,8-P5CDF (CAS 57117-41-6), 2,3,4,7,8-P5CDF (CAS 57117-31-4), 1,2,3,4,7,8-H6CDF (CAS 70648-26-9), 1,2,3,6,7,8-H6CDF (CAS 57117-44-9), 1,2,3,7,8,9-H6CDF (CAS 72918-21-9), 2,3,4,6,7,8-H6CDF (CAS 60851-34-5), 1,2,3,4,6,7,8-H7CDF (CAS 67562-39-4), 1,2,3,4,7,8,9-H7CDF (CAS 55673-89-7), 1,2,3,4,6,7,8,9-O8CDF (CAS 39001-02-0) ; 12 dioxin-like polychlorinated biphenyls (PCB-DLs): 3,3’,4,4’-T4CB (PCB 77, CAS 32598-13-3), 3,3’,4’,5-T4CB (PCB 81, CAS 70362-50-4), 2,3,3',4,4'-P5CB (PCB 105, CAS 32598-14-4), 2,3,4,4',5-P5CB (PCB 114, CAS 74472-37-0), 2,3',4,4',5-P5CB (PCB 118, CAS 31508-00-6), 2,3',4,4',5'-P5CB (PCB 123, CAS 65510-44-3), 3,3’,4,4’,5-P5CB (PCB 126, CAS 57465-28-8), 2,3,3',4,4',5-H6CB (PCB 156, CAS 38380-08-4), 2,3,3',4,4',5'-H6CB (PCB 157, CAS 69782-90-7), 2,3',4,4',5,5'-H6CB (PCB 167, CAS 52663-72-6), 3,3’,4,4’,5,5’-H6CB (PCB 169, CAS 32774-16-6), 2,3,3',4,4',5,5'-H7CB (PCB 189, CAS 39635-31-9).</t>
  </si>
  <si>
    <t>cf. "Dioxins and dioxin-like compounds"</t>
  </si>
  <si>
    <t>Cyclodienes pesticides (Aldrine, Dieldrine, Endrine, Isodrine)</t>
  </si>
  <si>
    <t>cf. Cyclodienes pesticides</t>
  </si>
  <si>
    <t>cf. PFAS - sum of 25</t>
  </si>
  <si>
    <t>JRC (2024-10-11)</t>
  </si>
  <si>
    <t>Substances per- et poly-fluoro alkylées (PFAS) - somme des 25</t>
  </si>
  <si>
    <t>0,0044 (sum of PFOA eq.)</t>
  </si>
  <si>
    <t>22,3 (fish fw)
6,2 (moll. fw)
6,99 (fish sw)
2 (moll. sw)</t>
  </si>
  <si>
    <t>cf. PFOA * RPF</t>
  </si>
  <si>
    <t>cf. PFOA * RPF * RBF</t>
  </si>
  <si>
    <t xml:space="preserve">Risk factor for disease </t>
  </si>
  <si>
    <t>Stat. (AF = 10)</t>
  </si>
  <si>
    <t>Prédateurs supérieurs</t>
  </si>
  <si>
    <t>0,006 (Sal. =10 pm)
0,17 (Sal. = 30 pm)</t>
  </si>
  <si>
    <t>JRC (2022-09)</t>
  </si>
  <si>
    <t>500 (Sal. =10 pm)
50 (Sal. = 30 pm)</t>
  </si>
  <si>
    <t>EqP * AF 10</t>
  </si>
  <si>
    <t>67,3 (fish)
18,8 (biv.)</t>
  </si>
  <si>
    <t>10 (sum trichloroethene + tetrachloroethene)</t>
  </si>
  <si>
    <t>100 (sum of chloroform, bromoform, dibromochloromethane and bromodichloromethane)</t>
  </si>
  <si>
    <t>Stat.
(AF = 4)</t>
  </si>
  <si>
    <t>EQS sediment = 1,6 µg/kg sed dw (fw and sw)</t>
  </si>
  <si>
    <t>JRC (2022-11-03) + SCHEER opinion (2023-03-09)</t>
  </si>
  <si>
    <t>Stat.
(AF = 10)</t>
  </si>
  <si>
    <t>Stat.
(AF = 100)</t>
  </si>
  <si>
    <t>6,667 (fish fw)
0,9 (moll. fw)</t>
  </si>
  <si>
    <t>0,813 (fish sw)
0,125 - 0,329 (moll. sw)</t>
  </si>
  <si>
    <t>0,87 (fish fw)
0,25 (biv. fw)</t>
  </si>
  <si>
    <t>uPBT</t>
  </si>
  <si>
    <t>acc sed/biota</t>
  </si>
  <si>
    <t>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
  </si>
  <si>
    <t>15 + 28</t>
  </si>
  <si>
    <t>Remarques Ineris</t>
  </si>
  <si>
    <t>No indicative parameter is provided for this group of substances. The indicative parameter(s) must be defined through the analytical method</t>
  </si>
  <si>
    <t>cf. Dir. Footnote</t>
  </si>
  <si>
    <t>Santé humaine (via produits de la pêche)</t>
  </si>
  <si>
    <t>Santé humaine (eau potable)</t>
  </si>
  <si>
    <t>Cyclodiene pesticides : 1/ EQS applies for the sum of cyclodiene pesticides (aldrine, dieldrine, endrine, isodrine) 2/ This substance is not a priority substance but one of the other pollutants for which the EQS are identical to those laid down in the legislation that applied prior to 13 January 2009</t>
  </si>
  <si>
    <t>Obsolète (01/10/2015)</t>
  </si>
  <si>
    <t>Although QSbiota, secpois  is lower than the AA-EQSfw, eco of 40 ng/L, it has not been selected as final chronic freshwater standard since the QSbiota, secpois was derived with an acute study. Furthermore, the EQS Technical Guidance (EC, 2018) does not encourage the use of acute toxicity studies for the QSbiota derivation. Therefore, the QSwater, sec pois of 5.4 ng/L cannot be considered statistically robust.</t>
  </si>
  <si>
    <t>90 (fw fish)
3,5 (sw fish)</t>
  </si>
  <si>
    <t>89,68 (fw fish)
3,5 (sw fish)</t>
  </si>
  <si>
    <t>8 (fw fish)
1 (sw fish)</t>
  </si>
  <si>
    <t>95,6 (fw fish)
21,1 (sw fish)</t>
  </si>
  <si>
    <t>95 (fw fish)
21 (sw fish)</t>
  </si>
  <si>
    <t>8,18 (fw fish)
1,027 (sw fish)</t>
  </si>
  <si>
    <t>Expert Judgement</t>
  </si>
  <si>
    <t>cf. commercial mixture (CAS 608-73-1)</t>
  </si>
  <si>
    <t>Organismes benthiques</t>
  </si>
  <si>
    <t>111 (fw fish)
4,6 (sw fish)</t>
  </si>
  <si>
    <t>There is insufficient information available to set a MAC-EQS for these substances.</t>
  </si>
  <si>
    <t>Water ecotoxicity data (acute and chronic) are sparse and, for most of them, not assignable for Klimisch score (score 4). However, the lowest validated values all together are about 4 orders of magnitude higher than the proposed QSbiota, secpois. when back calculated in water. Therefore, it was considered acceptable not to derive a QSwater, eco because pelagic organisms are deemed protected by QSbiota, sec.pois..</t>
  </si>
  <si>
    <t>EQS values apply for "commercial mixture" corresponding to CAS 608-73-1 (not registered in any regulation because banned, cf. POPs convention)</t>
  </si>
  <si>
    <t>10,87 (fw fish)
0,36 (sw fish)</t>
  </si>
  <si>
    <t>2580 (biv.)</t>
  </si>
  <si>
    <t>2210 (fw fish)
733 (sw fish)</t>
  </si>
  <si>
    <t>Prédateurs supérieurs et Santé humaine (via produits de la pêche)</t>
  </si>
  <si>
    <t>Organismes aquatiques et Santé humaine (eau potable)</t>
  </si>
  <si>
    <t>Organismes aquatiques et Prédateurs supérieurs</t>
  </si>
  <si>
    <t>Santé humaine (via produits de la pêche et eau potable)</t>
  </si>
  <si>
    <t>Ineris</t>
  </si>
  <si>
    <t>Inclus PFAS</t>
  </si>
  <si>
    <t>Nouvelle EQS</t>
  </si>
  <si>
    <t>EQS sans changement</t>
  </si>
  <si>
    <t>Stat.
(AF = 3)</t>
  </si>
  <si>
    <t>Stat.
(AF = 30)</t>
  </si>
  <si>
    <t>Stat.
(AF = 60)</t>
  </si>
  <si>
    <t>Stat.
(AF = 6)</t>
  </si>
  <si>
    <t>Obsolète (11/03/2011)</t>
  </si>
  <si>
    <t>Stat.
(AF = 5)</t>
  </si>
  <si>
    <t>0,041 (fw fish)</t>
  </si>
  <si>
    <t>0,016 (fw fish)
0,016 (sw fish)</t>
  </si>
  <si>
    <t>Stat.
(AF = 20)</t>
  </si>
  <si>
    <t>0,1 (fw biv.)
0,1 (sw biv.)</t>
  </si>
  <si>
    <t>6,13 (fw fish)
6,13 (sw fish)</t>
  </si>
  <si>
    <t>Specific</t>
  </si>
  <si>
    <t>Obsolète (22/11/2013)</t>
  </si>
  <si>
    <t>Stat.
(AF = 50)</t>
  </si>
  <si>
    <t>Schwab et al. (2005)</t>
  </si>
  <si>
    <t>5960 (fw fish)
1730 (fw biv.)
2980 (sw fish)
170 (sw biv.)</t>
  </si>
  <si>
    <t>89 (fw fish)
12 (fw biv.)</t>
  </si>
  <si>
    <t>44 (sw fish)
1,2 (sw biv.)</t>
  </si>
  <si>
    <t>Stat.
(AF  =10)</t>
  </si>
  <si>
    <t>6600 (fw &amp; sw fish)
1800 (fw &amp; sw biv.)</t>
  </si>
  <si>
    <t>9100 (biv.)</t>
  </si>
  <si>
    <t>14700 (fw &amp; sw fish)
4100 (fw &amp; sw biv.)</t>
  </si>
  <si>
    <t>100 (biv.)</t>
  </si>
  <si>
    <t>Obsolète (21/10/2011)</t>
  </si>
  <si>
    <t>5 (meso)</t>
  </si>
  <si>
    <t>50 (meso)</t>
  </si>
  <si>
    <t>3320 (fw fish)
1130 (sw fish)</t>
  </si>
  <si>
    <t>45,4 (fw fish)
13,5 (fw biv.)</t>
  </si>
  <si>
    <t>0,027 (fish)
0,0077 (biv.)</t>
  </si>
  <si>
    <t>170 (fw fish)
49,3 (fw biv.)
85 (fw fish)
5 (fw biv.)</t>
  </si>
  <si>
    <t>70,84 (fw fish)
19,2 (fw biv.)
23,87 (fw fish)</t>
  </si>
  <si>
    <t>546000 (fw fish)</t>
  </si>
  <si>
    <t>WHO (2004)</t>
  </si>
  <si>
    <t>WHO (1996)</t>
  </si>
  <si>
    <t>Substance (nom français)</t>
  </si>
  <si>
    <t>Substance (english name)</t>
  </si>
  <si>
    <t>2-Chloro-3-nitrotoluène</t>
  </si>
  <si>
    <t>2-Chloro-4-nitrotoluène</t>
  </si>
  <si>
    <t>Acetaminophen (=Paracetamol)</t>
  </si>
  <si>
    <t>Acetamiprid</t>
  </si>
  <si>
    <t>Acetochlore</t>
  </si>
  <si>
    <t>Chloroacetic acid</t>
  </si>
  <si>
    <t>Fenofibric acid</t>
  </si>
  <si>
    <t>Aldrin</t>
  </si>
  <si>
    <t>Amino-2 chlorophenol-4</t>
  </si>
  <si>
    <t>Anthracene</t>
  </si>
  <si>
    <t>Antimony</t>
  </si>
  <si>
    <t>Silver</t>
  </si>
  <si>
    <t>Azithromycin</t>
  </si>
  <si>
    <t>Azoxystrobin</t>
  </si>
  <si>
    <t>Barium</t>
  </si>
  <si>
    <t>Benzene</t>
  </si>
  <si>
    <t>Benzo(a)anthracene</t>
  </si>
  <si>
    <t>Biphenyl</t>
  </si>
  <si>
    <t>Bisphenol-A (BPA)</t>
  </si>
  <si>
    <t>Boron</t>
  </si>
  <si>
    <t>Octanoate de bromoxinyl</t>
  </si>
  <si>
    <t>Cadmium and its compounds</t>
  </si>
  <si>
    <t>Carbamazepine</t>
  </si>
  <si>
    <t>Chlordécone</t>
  </si>
  <si>
    <t>Chloro-1 Dinitrobenzene-2,4</t>
  </si>
  <si>
    <t>Chloro-4 Methylphenol-3</t>
  </si>
  <si>
    <t>Chloro-4 Nitrotoluene-2</t>
  </si>
  <si>
    <t>Chlorobenzène</t>
  </si>
  <si>
    <t>Chloroethanol-2</t>
  </si>
  <si>
    <t>Chloronaphtalene-1</t>
  </si>
  <si>
    <t>Chlorophenol-2</t>
  </si>
  <si>
    <t>Chlorophenol-3</t>
  </si>
  <si>
    <t>Chlorophenol-4</t>
  </si>
  <si>
    <t>Chloronaphtalene-2</t>
  </si>
  <si>
    <t>Chloronaphtalenes monochlores</t>
  </si>
  <si>
    <t>Chloronitrobenzene-1,2</t>
  </si>
  <si>
    <t>Chloronitrobenzene-1,3</t>
  </si>
  <si>
    <t>Chloronitrobenzene-1,4</t>
  </si>
  <si>
    <t>Chloronitrotoluenes (dont Chloro-4 Nitrotoluene-2)</t>
  </si>
  <si>
    <t>Chlorotoluene-2</t>
  </si>
  <si>
    <t>Chlorotoluene-3</t>
  </si>
  <si>
    <t>Chlorotoluene-4</t>
  </si>
  <si>
    <t>Chloroprène</t>
  </si>
  <si>
    <t>Cyanuric chloride (2,4,6-Trichloro-1,3,5-triazine)</t>
  </si>
  <si>
    <t>Benzyle chloride (Alpha-chlorotoluene)</t>
  </si>
  <si>
    <t>Benzylidene chloride (Alpha, alpha-dichlorotoluene)</t>
  </si>
  <si>
    <t>Vinyle chloride</t>
  </si>
  <si>
    <t>Chromium</t>
  </si>
  <si>
    <t>Chrysene</t>
  </si>
  <si>
    <t>Clarithromycin</t>
  </si>
  <si>
    <t>Clothianidine</t>
  </si>
  <si>
    <t>Tributyltin compounds</t>
  </si>
  <si>
    <t>Copper</t>
  </si>
  <si>
    <t>Free cyanides</t>
  </si>
  <si>
    <t>Cyperméthrine</t>
  </si>
  <si>
    <t>Deltamethrine</t>
  </si>
  <si>
    <t>Di(2-ethylhexyl)phtalate (DEHP)</t>
  </si>
  <si>
    <t>Dibromoethane-1,2</t>
  </si>
  <si>
    <t>Dichlorobenzène-1,3</t>
  </si>
  <si>
    <t>Dichlorobenzène-1,4</t>
  </si>
  <si>
    <t>Dichloroethane-1,1</t>
  </si>
  <si>
    <t>Dichloroethane-1,2</t>
  </si>
  <si>
    <t>Dichloroethene-1,2</t>
  </si>
  <si>
    <t>Dichloroethylene-1,1</t>
  </si>
  <si>
    <t>Dichloronitrobenzene-2,3</t>
  </si>
  <si>
    <t>Dichloronitrobenzene-2,4</t>
  </si>
  <si>
    <t>Dichloronitrobenzene-2,5</t>
  </si>
  <si>
    <t>Dichloronitrobenzene-3,4</t>
  </si>
  <si>
    <t>Dichloronitrobenzene-3,5</t>
  </si>
  <si>
    <t>Dichloronitrobenzenes</t>
  </si>
  <si>
    <t>Dichloromethane</t>
  </si>
  <si>
    <t>Dichlorophénol-2,4</t>
  </si>
  <si>
    <t>Dichloropropene-1,3</t>
  </si>
  <si>
    <t>Dichloropropene-2,3</t>
  </si>
  <si>
    <t>Dibutyltin dichloride</t>
  </si>
  <si>
    <t>Diclofenac</t>
  </si>
  <si>
    <t>Dieldrin</t>
  </si>
  <si>
    <t>Diethylamine</t>
  </si>
  <si>
    <t>Difenoconazole</t>
  </si>
  <si>
    <t>Dimethoate</t>
  </si>
  <si>
    <t>Dimethomorphe</t>
  </si>
  <si>
    <t>Dimethylamine</t>
  </si>
  <si>
    <t>Diflufénicanil</t>
  </si>
  <si>
    <t>Dimethenamid</t>
  </si>
  <si>
    <t>Dimethenamid ESA (M027)</t>
  </si>
  <si>
    <t>Dimethenamid OXA (M023)</t>
  </si>
  <si>
    <t>Dimethenamid, Degradation product M003</t>
  </si>
  <si>
    <t>Dimethenamid-P</t>
  </si>
  <si>
    <t>Dioxines et composés "dioxin-like"</t>
  </si>
  <si>
    <t>Bromo diphenylethers (Hexa BDE 154, Hexa BDE 153, Penta BDE 100, Penta BDE 99, Tetra BDE 47, Tri BDE 28)</t>
  </si>
  <si>
    <t>Esfenvalerate</t>
  </si>
  <si>
    <t>Tin</t>
  </si>
  <si>
    <t>Ethofumésate</t>
  </si>
  <si>
    <t>Ethylbenzène</t>
  </si>
  <si>
    <t>ETU (ethylene thiourea)</t>
  </si>
  <si>
    <t>Fénitrothion</t>
  </si>
  <si>
    <t>Fenoxycarbe</t>
  </si>
  <si>
    <t>Fluoranthene</t>
  </si>
  <si>
    <t>Flufénacet (=Thiafluamide)</t>
  </si>
  <si>
    <t>Fluorides</t>
  </si>
  <si>
    <t>Fluroxypyr méthyl heptyl ester</t>
  </si>
  <si>
    <t>Formol (=formaldehyde)</t>
  </si>
  <si>
    <t>HexaBromoCycloDoDécane (HBCDD)</t>
  </si>
  <si>
    <t>HexaBromoCycloDoDécane-1,2,5,6,9,10</t>
  </si>
  <si>
    <t>HexaBromoCycloDoDécane-alpha</t>
  </si>
  <si>
    <t>HexaBromoCycloDoDécane-beta</t>
  </si>
  <si>
    <t>HexaBromoCycloDoDécane-gamma</t>
  </si>
  <si>
    <t>Hexachlorobenzene</t>
  </si>
  <si>
    <t>Hexachlorobutadiene</t>
  </si>
  <si>
    <t>Hexachlorocyclohexane (tous les isomeres, y compris lindane)</t>
  </si>
  <si>
    <t>Hexachloroethane</t>
  </si>
  <si>
    <t>Polycyclic Aromatic Hydrocarbones (9 PAHs) - Sum of benzo[a]pyrene, benzo[a]anthracene, benzo[b]fluoranthene, benzo[k]fluoranthene, indeno[1,2,3-cd]pyrene, dibenz[a,h]anthracene, chrysene, benzo[g,h,i]perylene and fluoranthene</t>
  </si>
  <si>
    <t>Hydrocarbures Aromatiques Polycycliques (9 HAP) - Somme de benzo[a]pyrène, benzo[a]anthracène, benzo[b]fluoranthène, benzo[k]fluoranthène, indeno[1,2,3-cd]pyrène, dibenz[a,h]anthracène, chrysene, benzo[g,h,i]pérylène and fluoranthène</t>
  </si>
  <si>
    <t>Imidacloprid</t>
  </si>
  <si>
    <t>Indeno(1,2,3-cd)pyren</t>
  </si>
  <si>
    <t>Indéno(1,2,3-cd)pyrène</t>
  </si>
  <si>
    <t>Ibuprofene</t>
  </si>
  <si>
    <t>Isopropylbenzene</t>
  </si>
  <si>
    <t>Isoxabène</t>
  </si>
  <si>
    <t>Mancozebe</t>
  </si>
  <si>
    <t>Ketoprofene</t>
  </si>
  <si>
    <t>Kresoxim methyl</t>
  </si>
  <si>
    <t>Lenacile</t>
  </si>
  <si>
    <t>Mécoprop</t>
  </si>
  <si>
    <t>Mercury and its compounds</t>
  </si>
  <si>
    <t>Métalaxyl</t>
  </si>
  <si>
    <t>Métamitrone</t>
  </si>
  <si>
    <t>Metaldehyde</t>
  </si>
  <si>
    <t>Metazachlore</t>
  </si>
  <si>
    <t>Monobutyletain</t>
  </si>
  <si>
    <t>Nonylphenol-4-(para)-</t>
  </si>
  <si>
    <t>Nonylphenols</t>
  </si>
  <si>
    <t>Molybdene</t>
  </si>
  <si>
    <t>Naphtalene</t>
  </si>
  <si>
    <t>Nonylphenol-4 (branched)</t>
  </si>
  <si>
    <t>Oxyfluorfene</t>
  </si>
  <si>
    <t>Octylphenol-para-tert-</t>
  </si>
  <si>
    <t>Octylphenols</t>
  </si>
  <si>
    <t>Omethoate</t>
  </si>
  <si>
    <t>Oxazepam</t>
  </si>
  <si>
    <t>Pendimethaline</t>
  </si>
  <si>
    <t>Dibutyltin oxide</t>
  </si>
  <si>
    <t>Tributyltin oxide</t>
  </si>
  <si>
    <t>Heptachlore oxide (cis)</t>
  </si>
  <si>
    <t>Heptachlore oxide (endo trans)</t>
  </si>
  <si>
    <t>Oxydéméton-méthyl</t>
  </si>
  <si>
    <t>Pentabromodiphenylether</t>
  </si>
  <si>
    <t>Pentachlorophenol</t>
  </si>
  <si>
    <t>Permethrine</t>
  </si>
  <si>
    <t>Pentachlorobenzene</t>
  </si>
  <si>
    <t>Butoxyde de piperonyl</t>
  </si>
  <si>
    <t>Piperonyl butoxide</t>
  </si>
  <si>
    <t>Pirimicarb</t>
  </si>
  <si>
    <t>Lead</t>
  </si>
  <si>
    <t>Quinoxyfène</t>
  </si>
  <si>
    <t>Pyrimethanil</t>
  </si>
  <si>
    <t>Selenium</t>
  </si>
  <si>
    <t>Dibutyltin salts (others than dibutyltin dichloride and dibutyltin oxide)</t>
  </si>
  <si>
    <t>Sulfamethoxazole</t>
  </si>
  <si>
    <t>Tebuconazole</t>
  </si>
  <si>
    <t>Tebutame</t>
  </si>
  <si>
    <t>Tetra BDE 47</t>
  </si>
  <si>
    <t>Tetrachloroethane-1,1,2,2</t>
  </si>
  <si>
    <t>Tetrachlorure de carbone</t>
  </si>
  <si>
    <t>Tetraconazole</t>
  </si>
  <si>
    <t>Tetrachlorobenzene-1,2,4,5</t>
  </si>
  <si>
    <t>Tetrachloroethylene</t>
  </si>
  <si>
    <t>Thiacloprid</t>
  </si>
  <si>
    <t>Trichlorobenzene</t>
  </si>
  <si>
    <t>Trichlorobenzene-1,2,3</t>
  </si>
  <si>
    <t>Trichlorobenzene-1,2,4</t>
  </si>
  <si>
    <t>Toluene</t>
  </si>
  <si>
    <t>Trichlorobenzene-1,3,5</t>
  </si>
  <si>
    <t>Xylenes</t>
  </si>
  <si>
    <t>Thiamethoxame</t>
  </si>
  <si>
    <t>Trichloroethane -1,1,1</t>
  </si>
  <si>
    <t>Trichloroethane -1,1,2</t>
  </si>
  <si>
    <t>Trichloroethylene</t>
  </si>
  <si>
    <t>Trichlorophenol-2,4,5</t>
  </si>
  <si>
    <t>Trichlorotrifluoroethane-1,1,2</t>
  </si>
  <si>
    <t>Tributyltin cation</t>
  </si>
  <si>
    <t>Total phosphorous</t>
  </si>
  <si>
    <t>Aclonifène</t>
  </si>
  <si>
    <t>Arsenic and its mineral compounds</t>
  </si>
  <si>
    <t>Benzo(a)pyrène</t>
  </si>
  <si>
    <t>Benzo(b)fluoranthène</t>
  </si>
  <si>
    <t>Benzo(g,h,i)perylène</t>
  </si>
  <si>
    <t>Benzo(k)fluoranthène</t>
  </si>
  <si>
    <t>Boscalide</t>
  </si>
  <si>
    <t>Métolachlore S-, commercial</t>
  </si>
  <si>
    <t>Metolachlor</t>
  </si>
  <si>
    <t>Métolachlore, commercial</t>
  </si>
  <si>
    <t>Metolachlor S-, commercial</t>
  </si>
  <si>
    <t>Métolachlore, produit dégradation ESA (CGA 380168 / 354743)</t>
  </si>
  <si>
    <t>Métolachlore, produit dégradation OXA (CGA 351916 / 51202)</t>
  </si>
  <si>
    <t>Métolachlore, produit dégradation NOA (CGA 413173)</t>
  </si>
  <si>
    <t>Métolachlore, produit dégradation CGA 357704</t>
  </si>
  <si>
    <t>Métolachlore, produit dégradation CGA 368208</t>
  </si>
  <si>
    <t>Metolachlor, deg. product ESA (CGA 380168 / 354743)</t>
  </si>
  <si>
    <t>Metolachlor, deg. product OXA (CGA 351916 / 51202)</t>
  </si>
  <si>
    <t>Metolachlor, deg. product NOA (CGA 413173)</t>
  </si>
  <si>
    <t>Metolachlor, deg. product CGA 357704</t>
  </si>
  <si>
    <t>Metolachlor, deg. product CGA 368208</t>
  </si>
  <si>
    <t>Terbuthylazine, produit dégradation 2-hydroxy- (MT13)</t>
  </si>
  <si>
    <t>Terbuthylazine, produit dégradation déséthyl-hydroxy- (MT14)</t>
  </si>
  <si>
    <t>Terbuthylazine, deg. product 2-hydroxy- (MT13)</t>
  </si>
  <si>
    <t>Terbuthylazine, deg. product desethyl (MT1)</t>
  </si>
  <si>
    <t>Terbuthylazine, deg. product desethyl-hydroxy- (MT14)</t>
  </si>
  <si>
    <t>Tetrabutyltin</t>
  </si>
  <si>
    <t>Terbuthylazine, produit dégradation déséthyl (MT1)</t>
  </si>
  <si>
    <t>Deselection</t>
  </si>
  <si>
    <t>Annex V Part A</t>
  </si>
  <si>
    <t>Annex II Part C</t>
  </si>
  <si>
    <t>Valeur
réglementaire
PS/PHS
AA-EQS FW
(Directive
(EU) 2026/805)
(µg/L)</t>
  </si>
  <si>
    <t>Valeur
réglementaire
PS/PHS
AA-EQS SW
(Directive
(EU) 2026/805)
(µg/L)</t>
  </si>
  <si>
    <t>Valeur
réglementaire
PS/PHS
MAC-EQS FW
(Directive
(EU) 2026/805)
(µg/L)</t>
  </si>
  <si>
    <t>Valeur
réglementaire
PS/PHS
MAC-EQS SW
(Directive
(EU) 2026/805)
(µg/L)</t>
  </si>
  <si>
    <t>Valeur
réglementaire
PS/PHS
AA-EQS biote
(Directive
(EU) 2026/805)
(µg/kg biote ww)</t>
  </si>
  <si>
    <t>Annex I Part B</t>
  </si>
  <si>
    <t>en cours</t>
  </si>
  <si>
    <t>Non pertinent</t>
  </si>
  <si>
    <t>WHO (2003)</t>
  </si>
  <si>
    <t>WHO cité dans Directive 2020/2184</t>
  </si>
  <si>
    <t>Dir. (EU) 2026/805</t>
  </si>
  <si>
    <t>Dir. 2013/39/EU</t>
  </si>
  <si>
    <t>Directive 2013/39/EU - PS/PHS/OP</t>
  </si>
  <si>
    <t>Directive 2013/39/EU - N°</t>
  </si>
  <si>
    <t>Evolutions
selon
Directive (EU)
2026/805</t>
  </si>
  <si>
    <t>Statut
selon législation en vigueur
Directive (EU) 2026/805 et Arr. FR</t>
  </si>
  <si>
    <t>JRC (2023-04)</t>
  </si>
  <si>
    <t>3,7 E-04 (fish)
1,7 E-04 (biv.)</t>
  </si>
  <si>
    <t>EFSA (2015) cité dans Directive 2020/2184</t>
  </si>
  <si>
    <t>JRC (2022-02)</t>
  </si>
  <si>
    <t>Acide perfluoro sulfoné (PFOS) et ses dérivés</t>
  </si>
  <si>
    <t>Perfluorooctane sulfonic acid (PFOS) and its derivatives</t>
  </si>
  <si>
    <t>Tributyltin compounds including tributyltin-cation (CAS 36643-28-4)</t>
  </si>
  <si>
    <t>DDT total comprises the sum of the isomers 1,1,1 trichloro 2,2 bis (p chlorophenyl) ethane (CAS 50 29 3, EU 200 024 3); 1,1,1 trichloro 2 (o chlorophenyl) 2 (p chlorophenyl) ethane (CAS 789 02 6, EU 212 332 5); 1,1-dichloro 2,2 bis (p chlorophenyl) ethylene (CAS 72 55 9, EU 200 784 6); and 1,1 dichloro 2,2 bis (p chlorophenyl) ethane (CAS 72 54 8, EU 200 783 0).</t>
  </si>
  <si>
    <t>For the group of priority substances covered by brominated diphenylethers (No 5), the EQS should be compared with the sum of the concentrations of congener numbers 28, 47, 99, 100, 153 and 154. Tetra-, Penta-, Hexa-, Hepta-, Octa- and DecaBDEs (CAS numbers 40088-47-9, 32534-81-9, 36483-60-0, 68928-80-3, 32536-52-0, 1163-19-5, respectively) are identified as PHS. TriBDE is not identified as PHS</t>
  </si>
  <si>
    <t>For AA-QS fw, one value applies for freshwater used for the abstraction and preparation of drinking water, and another one applies for freshwater not used for the abstraction and preparation of drinking water. For MAC-QS fw, only one value applies for freshwater not used for the abstraction and preparation of drinking water.</t>
  </si>
  <si>
    <t>This refers to 1,3,5,7,9,11-Hexabromocyclododecane (CAS 25637-99-4, EU 247-148-4), 1,2,5,6,9,10- Hexabromocyclododecane (CAS 3194-55-6, EU 221-695-9), α-Hexabromocyclododecane (CAS 134237-50-6), β-Hexabromocyclododecane (CAS 134237-51-7) and γ- Hexabromocyclododecane (CAS 134237-52-8).</t>
  </si>
  <si>
    <t>Nonylphenol (CAS 25154-52-3, EU 246-672-0) including isomers 4-nonylphenol (CAS 104-40-5, EU 203-199-4) and 4-nonylphenol (branched) (CAS 84852-15-3, EU 284-325-5).</t>
  </si>
  <si>
    <t>Octylphenol (CAS 1806-26-4, EU 217-302-5) including isomer 4-(1,1',3,3'-tetramethylbutyl)-phenol (CAS 140-66-9, EU 205-426-2).</t>
  </si>
  <si>
    <t>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 Footnote 28 : For the group of PFAS (No 65), the EQS refer to the sum of the concentrations of the 25 PFAS listed in footnote 27, and their derivatives, expressed as PFOA-equivalents based on the potencies of the substances relative to that of PFOA, i.e. the RPFs in footnote 27. The critical EQS is the biota EQS (relating to fish consumption) and must therefore be complied with. The AA-EQS are not equivalently protective.</t>
  </si>
  <si>
    <t>Dibenzo(a,h)anthracène</t>
  </si>
  <si>
    <t>Dibenzo(a,h)anthracene</t>
  </si>
  <si>
    <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The PAHs anthracene and naphthalene are listed only separately because no RPF is available ; For the group of polyaromatic hydrocarbons (PAHs) (No 28), the biota EQS refers to the sum of the concentrations of eight of the nine PAHs listed in footnote 15 expressed as benzo(a)pyrene equivalents based on the carcinogenic potencies of the substances relative to that of benzo(a)pyrene, i.e. the RPFs in footnote 15. Benzo(g,h,i)perylene does not need to be measured in biota for the purposes of determining compliance with the overall EQS biota. The biota EQS for fluoranthene indicated separately must also be complied with.</t>
  </si>
  <si>
    <t>Acide Perfluorooctanoique (PFOA)(RPF 1)</t>
  </si>
  <si>
    <t>335-67-1</t>
  </si>
  <si>
    <t>Perfluorooctanoic acid (PFOA) (RPF 1)</t>
  </si>
  <si>
    <t>This refers to the following compounds, and Relative Potency Factor (RPF): Perfluorooctanoic acid (PFOA) (CAS 335-67-1, EU 206-397-9) (RPF 1). The critical EQS is the biota EQS (relating to fish consumption) and must therefore be complied with. The AA-EQS are not equivalently protective.</t>
  </si>
  <si>
    <t>Obsolète (17/02/2010)</t>
  </si>
  <si>
    <t>Trichloromethane</t>
  </si>
  <si>
    <t>EQS applies for the sum of cyclodiene pesticides (aldrine, dieldrine, endrine, isodrine)</t>
  </si>
  <si>
    <t>CAS 52315-07-8 refers to an isomer mixture of cypermethrin, alpha-cypermethrin (CAS 67375-30-8, EU 257-842-9), beta-cypermethrin (CAS 65731-84-2, EU 265-898-0), theta-cypermethrin (CAS 71691-59-1) and zeta-cypermethrin (CAS 1315501-18-8, EU 257-842-9).</t>
  </si>
  <si>
    <t>Directive 2020/2184 - Annexe</t>
  </si>
  <si>
    <t>Acide Perfluorooctane Sulfonique (PFOS)</t>
  </si>
  <si>
    <t>Perfluorooctane sulfonic acid (PFOS)</t>
  </si>
  <si>
    <t>355-46-4</t>
  </si>
  <si>
    <t>Acide Perfluorohexane Sulfonique (PFHxS)</t>
  </si>
  <si>
    <t>Perfluorohexane sulfonic acid (PFHxS)</t>
  </si>
  <si>
    <t>375-95-1</t>
  </si>
  <si>
    <t>Acide Perfluorononanoic (PFNA)</t>
  </si>
  <si>
    <t>Perfluorononanoic acid (PFNA)</t>
  </si>
  <si>
    <t>375-73-5</t>
  </si>
  <si>
    <t>Acide Perfluorobutane Sulfonic (PFBS)</t>
  </si>
  <si>
    <t>Perfluorobutane sulfonic acid (PFBS)</t>
  </si>
  <si>
    <t>307-24-4</t>
  </si>
  <si>
    <t>Acide Perfluorohexanoique (PFHxA)</t>
  </si>
  <si>
    <t>Perfluorohexanoic acid (PFHxA)</t>
  </si>
  <si>
    <t>375-22-4</t>
  </si>
  <si>
    <t>Acide Perfluorobutanoique (PFBA)</t>
  </si>
  <si>
    <t>Perfluorobutanoic acid (PFBA)</t>
  </si>
  <si>
    <t>2706-90-3</t>
  </si>
  <si>
    <t>Acide Perfluoropentanoique (PFPeA)</t>
  </si>
  <si>
    <t>Perfluoropentanoic acid (PFPeA)</t>
  </si>
  <si>
    <t>2706-91-4</t>
  </si>
  <si>
    <t>Acide Perfluoropentane Sulfonique (PFPeS)</t>
  </si>
  <si>
    <t>Perfluoropentane sulfonic acid (PFPeS)</t>
  </si>
  <si>
    <t>335-76-2</t>
  </si>
  <si>
    <t>Acide Perfluorodecanoique (PFDA)</t>
  </si>
  <si>
    <t>Perfluorodecanoic acid (PFDA)</t>
  </si>
  <si>
    <t>307-55-1</t>
  </si>
  <si>
    <t>Acide Perfluorododecanoique (PFDoDA or PFDoA)</t>
  </si>
  <si>
    <t>Perfluorododecanoic acid (PFDoDA or PFDoA)</t>
  </si>
  <si>
    <t>2058-94-8</t>
  </si>
  <si>
    <t>Acide Perfluoroundecanoique (PFUnDA or PFUnA)</t>
  </si>
  <si>
    <t>Perfluoroundecanoic acid (PFUnDA or PFUnA)</t>
  </si>
  <si>
    <t>375-85-9</t>
  </si>
  <si>
    <t>Acide Perfluoroheptanoique (PFHpA)</t>
  </si>
  <si>
    <t>Perfluoroheptanoic acid (PFHpA)</t>
  </si>
  <si>
    <t>72629-94-8</t>
  </si>
  <si>
    <t>Acide Perfluorotridecanoique (PFTrDA)</t>
  </si>
  <si>
    <t>Perfluorotridecanoic acid (PFTrDA)</t>
  </si>
  <si>
    <t>375-92-8</t>
  </si>
  <si>
    <t>Acide Perfluoroheptane Sulfonique (PFHpS)</t>
  </si>
  <si>
    <t>Perfluoroheptane sulfonic acid (PFHpS)</t>
  </si>
  <si>
    <t>335-77-3</t>
  </si>
  <si>
    <t>Acide Perfluorodecane Sulfonique (PFDS)</t>
  </si>
  <si>
    <t>Perfluorodecane sulfonic acid (PFDS)</t>
  </si>
  <si>
    <t>376-06-7</t>
  </si>
  <si>
    <t>Acide Perfluorotetradecanoique (PFTeDA)</t>
  </si>
  <si>
    <t>Perfluorotetradecanoic acid (PFTeDA)</t>
  </si>
  <si>
    <t>67905-19-5</t>
  </si>
  <si>
    <t>Acide Perfluorohexadecanoique (PFHxDA)</t>
  </si>
  <si>
    <t>Perfluorohexadecanoic acid (PFHxDA)</t>
  </si>
  <si>
    <t>16517-11-6</t>
  </si>
  <si>
    <t>Acide Perfluorooctadecanoique (PFODA)</t>
  </si>
  <si>
    <t>Perfluorooctadecanoic acid (PFODA)</t>
  </si>
  <si>
    <t>13252-13-6</t>
  </si>
  <si>
    <t>Acide 2,3,3,3-tetrafluoro-2-(heptafluoropropoxy)propionique (HFPO-DA)</t>
  </si>
  <si>
    <t>2,3,3,3-tetrafluoro-2-(heptafluoropropoxy)propionic acid (HFPO-DA)</t>
  </si>
  <si>
    <t>919005-14-4</t>
  </si>
  <si>
    <t>Acide 2,2,3-trifluoro-3-(1,1,2,2,3,3-hexafluoro-3-(trifluoromethoxy)propoxy)propanoique</t>
  </si>
  <si>
    <t>2,2,3-trifluoro-3-(1,1,2,2,3,3-hexafluoro-3-(trifluoromethoxy)propoxy)propanoic acid</t>
  </si>
  <si>
    <t>647-42-7</t>
  </si>
  <si>
    <t>Aclool 2- (Perfluorohexyl)ethyl (6:2 FTOH)</t>
  </si>
  <si>
    <t>2- (Perfluorohexyl)ethyl alcohol (6:2 FTOH)</t>
  </si>
  <si>
    <t>678-39-7</t>
  </si>
  <si>
    <t>2-(Perfluorooctyl)ethanol (8:2 FTOH)</t>
  </si>
  <si>
    <t>1190931-41-9</t>
  </si>
  <si>
    <t>Acide 2,2-difluoro-2-((2,2,4,5-tetrafluoro-5-(trifluoromethoxy)-1,3-dioxolan-4-yl)oxy) acetique (C6O4)</t>
  </si>
  <si>
    <t>2,2-difluoro-2-((2,2,4,5-tetrafluoro-5-(trifluoromethoxy)-1,3-dioxolan-4-yl)oxy) acetic acid (C6O4)</t>
  </si>
  <si>
    <t>76-05-1</t>
  </si>
  <si>
    <t>Acide Trifluoroacetique (TFA)</t>
  </si>
  <si>
    <t>Trifluoroacetic acid (TFA)</t>
  </si>
  <si>
    <t>Directive (EU)
2026/805
- N°</t>
  </si>
  <si>
    <t>Directive (EU)
2026/805
- id. PHS</t>
  </si>
  <si>
    <t>Directive (EU)
2026/805
- id. uPBT</t>
  </si>
  <si>
    <t>Directive (EU)
2026/805
- id. acc sed/biota</t>
  </si>
  <si>
    <t>Directive (EU)
2026/805
- footnotes</t>
  </si>
  <si>
    <t>Prochloraz</t>
  </si>
  <si>
    <t>67747-09-5</t>
  </si>
  <si>
    <t>Directive européenne établissant des normes de qualité environnementale dans le domaine de l'eau, modifiant notamment les directives 2000/60/CE et 2008/105/EC - Numéro de la substance parmi les substances prioritaires de la liste figurant dans ce texte.</t>
  </si>
  <si>
    <t>Statut des substances prioritaires de la Directive (EU) 2026/805 : PS : Priority Substances ; PHS : Priority Hazardous Substances</t>
  </si>
  <si>
    <t>Substances prioritaires de la Directive (EU) 2026/805  qui ont tendance à s’accumuler dans les sédiments ou dans le biote, ou dans les deux.</t>
  </si>
  <si>
    <t>Substances prioritaires de la Directive (EU) 2026/805  se comportant comme des substances persistantes, bioaccumulables et toxiques ubiquistes (uPBT)</t>
  </si>
  <si>
    <t>Notes de bas de tableau de l'Annexe VI de la Directive (EU) 2026/805</t>
  </si>
  <si>
    <t>Ces notes de bas de tableaux sont importantes car elles listent notamment précisément les congénères concernés par les normes reportées dans le tableau, leurs possibles modalités d'aggrégation (sommes) ou les méthodologies soujacentes à leur élaboration (prise en compte de la biodisponibilité, par exemple).</t>
  </si>
  <si>
    <t>Au cours du réexamen par la Commission Européenne de la Directive précédente, la C.E. a classé, ainsi qu’il convient, les substances prioritaires dans une ou plusieurs des catégories suivantes: substances dangereuses prioritaires (PHS), substances se comportant comme des substances persistantes, bioaccumulables et toxiques ubiquistes (uPBT) et substances qui ont tendance à s’accumuler dans les sédiments ou dans le biote, ou dans les deux.</t>
  </si>
  <si>
    <t>VALEURS REGLEMENTAIRES - NORMES DE QUALITE ENVIRONNEMENTALE (NQE) et CONCENTRATIONS MAXIMALES ADMISSIBLES (MAC) pour les SUBSTANCES PRIORITAIRES et PRIORITAIRES DANGEREUSES de l'ETAT CHIMIQUE (Directive (EU) 2026/805), QS ECO pour les POLLUANTS SPECIFIQUES DE L'ETAT ECOLOGIQUE (Arrêté du 27/7/15)</t>
  </si>
  <si>
    <t>A noter que le statut de polluants spécifiques de l'état écologique disparaîtra avec le cycle 4 DCE</t>
  </si>
  <si>
    <t>INERIS (2026)</t>
  </si>
  <si>
    <t>39 (fish fw)
4,6 (fish sw)</t>
  </si>
  <si>
    <r>
      <t xml:space="preserve">Tableau récapitulatif des Valeurs Guides (dont VGE) de l'INERIS et des NQE réglementaires (Ineris-228568-ID 2872412) - Glossaire
</t>
    </r>
    <r>
      <rPr>
        <b/>
        <i/>
        <sz val="14"/>
        <color theme="0" tint="-0.499984740745262"/>
        <rFont val="Arial"/>
        <family val="2"/>
      </rPr>
      <t>Date de dernière mise à jour: Septembre 2026</t>
    </r>
    <r>
      <rPr>
        <b/>
        <sz val="16"/>
        <color theme="0" tint="-0.499984740745262"/>
        <rFont val="Arial"/>
        <family val="2"/>
      </rPr>
      <t xml:space="preserve">
</t>
    </r>
  </si>
  <si>
    <t>INERIS (2019)</t>
  </si>
  <si>
    <t>Attention : La valeur révisée par l'Ineris en 2019 n'a pas été considérée lors de la publication de l'arr. 2023 qui indique toujours la NQE issue de la VGE de 2011</t>
  </si>
  <si>
    <t>SSD (AF = 100)</t>
  </si>
  <si>
    <t/>
  </si>
  <si>
    <t>PSEE &amp; SPAS Cat. A</t>
  </si>
  <si>
    <t>SPAS Cat. B</t>
  </si>
  <si>
    <t>SPAS Cat. A</t>
  </si>
  <si>
    <t>SPAS Cat. C</t>
  </si>
  <si>
    <t>AA-EQS FW
eau non destinée à la production d'eau potable
(µg/L)</t>
  </si>
  <si>
    <t>Origine
AA-EQS FW eau non destinée à la production d'eau potable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</si>
</sst>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00"/>
    <numFmt numFmtId="165" formatCode="0.0"/>
    <numFmt numFmtId="166" formatCode="0.0E+00"/>
    <numFmt numFmtId="167" formatCode="0E+00"/>
    <numFmt numFmtId="168" formatCode="0.00000"/>
    <numFmt numFmtId="169" formatCode="0.0000"/>
  </numFmts>
  <fonts count="62" x14ac:knownFonts="1">
    <font>
      <sz val="10"/>
      <name val="MS Sans Serif"/>
    </font>
    <font>
      <sz val="11"/>
      <color theme="1"/>
      <name val="Calibri"/>
      <family val="2"/>
      <scheme val="minor"/>
    </font>
    <font>
      <sz val="11"/>
      <color theme="1"/>
      <name val="Calibri"/>
      <family val="2"/>
      <scheme val="minor"/>
    </font>
    <font>
      <b/>
      <sz val="8"/>
      <name val="Arial"/>
      <family val="2"/>
    </font>
    <font>
      <sz val="8"/>
      <name val="Arial"/>
      <family val="2"/>
    </font>
    <font>
      <sz val="10"/>
      <name val="Arial"/>
      <family val="2"/>
    </font>
    <font>
      <b/>
      <sz val="10"/>
      <name val="Arial"/>
      <family val="2"/>
    </font>
    <font>
      <sz val="10"/>
      <name val="MS Sans Serif"/>
      <family val="2"/>
    </font>
    <font>
      <sz val="11"/>
      <color theme="1"/>
      <name val="Calibri"/>
      <family val="2"/>
      <scheme val="minor"/>
    </font>
    <font>
      <sz val="12"/>
      <color theme="1"/>
      <name val="Arial"/>
      <family val="2"/>
    </font>
    <font>
      <b/>
      <sz val="12"/>
      <color rgb="FF000000"/>
      <name val="Calibri"/>
      <family val="2"/>
    </font>
    <font>
      <sz val="10"/>
      <color rgb="FF000000"/>
      <name val="Calibri"/>
      <family val="2"/>
    </font>
    <font>
      <sz val="8"/>
      <color theme="0"/>
      <name val="Arial"/>
      <family val="2"/>
    </font>
    <font>
      <sz val="8"/>
      <color rgb="FFFF0000"/>
      <name val="Arial"/>
      <family val="2"/>
    </font>
    <font>
      <sz val="8"/>
      <color theme="0" tint="-0.34998626667073579"/>
      <name val="Arial"/>
      <family val="2"/>
    </font>
    <font>
      <sz val="8"/>
      <color rgb="FF00B0F0"/>
      <name val="Arial"/>
      <family val="2"/>
    </font>
    <font>
      <b/>
      <sz val="8"/>
      <color theme="2" tint="-9.9978637043366805E-2"/>
      <name val="Arial"/>
      <family val="2"/>
    </font>
    <font>
      <sz val="8"/>
      <color theme="2" tint="-9.9978637043366805E-2"/>
      <name val="Arial"/>
      <family val="2"/>
    </font>
    <font>
      <b/>
      <sz val="8"/>
      <color theme="2" tint="-0.89999084444715716"/>
      <name val="Arial"/>
      <family val="2"/>
    </font>
    <font>
      <sz val="8"/>
      <color theme="2" tint="-0.89999084444715716"/>
      <name val="Arial"/>
      <family val="2"/>
    </font>
    <font>
      <b/>
      <sz val="8"/>
      <color rgb="FFCCECFF"/>
      <name val="Arial"/>
      <family val="2"/>
    </font>
    <font>
      <sz val="8"/>
      <color rgb="FFCCECFF"/>
      <name val="Arial"/>
      <family val="2"/>
    </font>
    <font>
      <b/>
      <sz val="8"/>
      <color rgb="FF0070C0"/>
      <name val="Arial"/>
      <family val="2"/>
    </font>
    <font>
      <sz val="8"/>
      <color rgb="FF0070C0"/>
      <name val="Arial"/>
      <family val="2"/>
    </font>
    <font>
      <b/>
      <sz val="8"/>
      <color theme="9" tint="-0.499984740745262"/>
      <name val="Arial"/>
      <family val="2"/>
    </font>
    <font>
      <sz val="8"/>
      <color theme="9" tint="-0.499984740745262"/>
      <name val="Arial"/>
      <family val="2"/>
    </font>
    <font>
      <b/>
      <sz val="8"/>
      <color rgb="FFFF99CC"/>
      <name val="Arial"/>
      <family val="2"/>
    </font>
    <font>
      <sz val="8"/>
      <color rgb="FFFF99CC"/>
      <name val="Arial"/>
      <family val="2"/>
    </font>
    <font>
      <b/>
      <sz val="8"/>
      <color theme="7" tint="-0.499984740745262"/>
      <name val="Arial"/>
      <family val="2"/>
    </font>
    <font>
      <sz val="8"/>
      <color theme="7" tint="-0.499984740745262"/>
      <name val="Arial"/>
      <family val="2"/>
    </font>
    <font>
      <vertAlign val="superscript"/>
      <sz val="8"/>
      <color rgb="FFFF99CC"/>
      <name val="Arial"/>
      <family val="2"/>
    </font>
    <font>
      <vertAlign val="superscript"/>
      <sz val="8"/>
      <color theme="7" tint="-0.499984740745262"/>
      <name val="Arial"/>
      <family val="2"/>
    </font>
    <font>
      <b/>
      <sz val="8"/>
      <color rgb="FF003300"/>
      <name val="Arial"/>
      <family val="2"/>
    </font>
    <font>
      <b/>
      <u/>
      <sz val="8"/>
      <color rgb="FF003300"/>
      <name val="Arial"/>
      <family val="2"/>
    </font>
    <font>
      <b/>
      <vertAlign val="subscript"/>
      <sz val="8"/>
      <color rgb="FF003300"/>
      <name val="Arial"/>
      <family val="2"/>
    </font>
    <font>
      <sz val="8"/>
      <color rgb="FF003300"/>
      <name val="Arial"/>
      <family val="2"/>
    </font>
    <font>
      <b/>
      <sz val="10"/>
      <color rgb="FF003300"/>
      <name val="Arial"/>
      <family val="2"/>
    </font>
    <font>
      <sz val="10"/>
      <color rgb="FF003300"/>
      <name val="Arial"/>
      <family val="2"/>
    </font>
    <font>
      <b/>
      <vertAlign val="subscript"/>
      <sz val="10"/>
      <color rgb="FF003300"/>
      <name val="Arial"/>
      <family val="2"/>
    </font>
    <font>
      <b/>
      <u/>
      <sz val="10"/>
      <color rgb="FF003300"/>
      <name val="Arial"/>
      <family val="2"/>
    </font>
    <font>
      <b/>
      <sz val="10"/>
      <color rgb="FF0070C0"/>
      <name val="Arial"/>
      <family val="2"/>
    </font>
    <font>
      <sz val="10"/>
      <color rgb="FF0070C0"/>
      <name val="Arial"/>
      <family val="2"/>
    </font>
    <font>
      <b/>
      <sz val="10"/>
      <color rgb="FFCCECFF"/>
      <name val="Arial"/>
      <family val="2"/>
    </font>
    <font>
      <sz val="10"/>
      <color rgb="FFCCECFF"/>
      <name val="Arial"/>
      <family val="2"/>
    </font>
    <font>
      <b/>
      <sz val="10"/>
      <color theme="2" tint="-0.89999084444715716"/>
      <name val="Arial"/>
      <family val="2"/>
    </font>
    <font>
      <sz val="10"/>
      <color theme="2" tint="-0.89999084444715716"/>
      <name val="Arial"/>
      <family val="2"/>
    </font>
    <font>
      <vertAlign val="subscript"/>
      <sz val="10"/>
      <color theme="2" tint="-0.89999084444715716"/>
      <name val="Arial"/>
      <family val="2"/>
    </font>
    <font>
      <b/>
      <sz val="10"/>
      <color theme="2" tint="-9.9978637043366805E-2"/>
      <name val="Arial"/>
      <family val="2"/>
    </font>
    <font>
      <sz val="10"/>
      <color theme="2" tint="-9.9978637043366805E-2"/>
      <name val="Arial"/>
      <family val="2"/>
    </font>
    <font>
      <b/>
      <sz val="10"/>
      <color theme="9" tint="-0.499984740745262"/>
      <name val="Arial"/>
      <family val="2"/>
    </font>
    <font>
      <sz val="10"/>
      <color theme="9" tint="-0.499984740745262"/>
      <name val="Arial"/>
      <family val="2"/>
    </font>
    <font>
      <b/>
      <sz val="10"/>
      <color rgb="FFFF99CC"/>
      <name val="Arial"/>
      <family val="2"/>
    </font>
    <font>
      <sz val="10"/>
      <color rgb="FFFF99CC"/>
      <name val="Arial"/>
      <family val="2"/>
    </font>
    <font>
      <b/>
      <sz val="10"/>
      <color theme="7" tint="-0.499984740745262"/>
      <name val="Arial"/>
      <family val="2"/>
    </font>
    <font>
      <sz val="10"/>
      <color theme="7" tint="-0.499984740745262"/>
      <name val="Arial"/>
      <family val="2"/>
    </font>
    <font>
      <b/>
      <sz val="8"/>
      <color theme="0" tint="-0.34998626667073579"/>
      <name val="Arial"/>
      <family val="2"/>
    </font>
    <font>
      <b/>
      <sz val="16"/>
      <color theme="0" tint="-0.499984740745262"/>
      <name val="Arial"/>
      <family val="2"/>
    </font>
    <font>
      <b/>
      <i/>
      <sz val="14"/>
      <color theme="0" tint="-0.499984740745262"/>
      <name val="Arial"/>
      <family val="2"/>
    </font>
    <font>
      <b/>
      <sz val="10"/>
      <color theme="0" tint="-0.499984740745262"/>
      <name val="Arial"/>
      <family val="2"/>
    </font>
    <font>
      <sz val="10"/>
      <color theme="0" tint="-0.499984740745262"/>
      <name val="Arial"/>
      <family val="2"/>
    </font>
    <font>
      <sz val="16"/>
      <name val="Arial"/>
      <family val="2"/>
    </font>
    <font>
      <sz val="8"/>
      <name val="MS Sans Serif"/>
    </font>
  </fonts>
  <fills count="18">
    <fill>
      <patternFill patternType="none"/>
    </fill>
    <fill>
      <patternFill patternType="gray125"/>
    </fill>
    <fill>
      <patternFill patternType="solid">
        <fgColor indexed="44"/>
        <bgColor indexed="64"/>
      </patternFill>
    </fill>
    <fill>
      <patternFill patternType="solid">
        <fgColor rgb="FF99CCFF"/>
        <bgColor indexed="64"/>
      </patternFill>
    </fill>
    <fill>
      <patternFill patternType="solid">
        <fgColor rgb="FFFFFF99"/>
        <bgColor indexed="64"/>
      </patternFill>
    </fill>
    <fill>
      <patternFill patternType="solid">
        <fgColor theme="0"/>
        <bgColor indexed="64"/>
      </patternFill>
    </fill>
    <fill>
      <patternFill patternType="solid">
        <fgColor theme="0" tint="-0.14999847407452621"/>
        <bgColor indexed="64"/>
      </patternFill>
    </fill>
    <fill>
      <patternFill patternType="solid">
        <fgColor rgb="FFFFE1F0"/>
        <bgColor indexed="64"/>
      </patternFill>
    </fill>
    <fill>
      <patternFill patternType="solid">
        <fgColor rgb="FFFF5050"/>
        <bgColor indexed="64"/>
      </patternFill>
    </fill>
    <fill>
      <patternFill patternType="solid">
        <fgColor rgb="FF99FF66"/>
        <bgColor indexed="64"/>
      </patternFill>
    </fill>
    <fill>
      <patternFill patternType="solid">
        <fgColor rgb="FFCCECFF"/>
        <bgColor indexed="64"/>
      </patternFill>
    </fill>
    <fill>
      <patternFill patternType="solid">
        <fgColor rgb="FF0070C0"/>
        <bgColor indexed="64"/>
      </patternFill>
    </fill>
    <fill>
      <patternFill patternType="solid">
        <fgColor theme="2" tint="-0.249977111117893"/>
        <bgColor indexed="64"/>
      </patternFill>
    </fill>
    <fill>
      <patternFill patternType="solid">
        <fgColor theme="2" tint="-0.49998474074526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tint="-4.9989318521683403E-2"/>
        <bgColor indexed="64"/>
      </patternFill>
    </fill>
    <fill>
      <patternFill patternType="solid">
        <fgColor theme="5" tint="0.79998168889431442"/>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bottom/>
      <diagonal/>
    </border>
    <border>
      <left style="thin">
        <color theme="0" tint="-0.24994659260841701"/>
      </left>
      <right/>
      <top style="thin">
        <color theme="0" tint="-0.24994659260841701"/>
      </top>
      <bottom/>
      <diagonal/>
    </border>
    <border>
      <left/>
      <right/>
      <top style="thin">
        <color theme="0" tint="-0.24994659260841701"/>
      </top>
      <bottom/>
      <diagonal/>
    </border>
    <border>
      <left/>
      <right style="thin">
        <color theme="0" tint="-0.24994659260841701"/>
      </right>
      <top style="thin">
        <color theme="0" tint="-0.24994659260841701"/>
      </top>
      <bottom/>
      <diagonal/>
    </border>
    <border>
      <left style="thin">
        <color theme="0"/>
      </left>
      <right style="thin">
        <color theme="0"/>
      </right>
      <top style="thin">
        <color theme="0"/>
      </top>
      <bottom style="thin">
        <color theme="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6">
    <xf numFmtId="0" fontId="0" fillId="0" borderId="0"/>
    <xf numFmtId="0" fontId="8" fillId="0" borderId="0"/>
    <xf numFmtId="0" fontId="8" fillId="0" borderId="0"/>
    <xf numFmtId="0" fontId="7" fillId="0" borderId="0"/>
    <xf numFmtId="0" fontId="2" fillId="0" borderId="0"/>
    <xf numFmtId="0" fontId="1" fillId="0" borderId="0"/>
  </cellStyleXfs>
  <cellXfs count="207">
    <xf numFmtId="0" fontId="0" fillId="0" borderId="0" xfId="0"/>
    <xf numFmtId="0" fontId="9" fillId="0" borderId="1" xfId="1" applyFont="1" applyBorder="1" applyAlignment="1">
      <alignment horizontal="left" vertical="center" wrapText="1"/>
    </xf>
    <xf numFmtId="0" fontId="9" fillId="0" borderId="1" xfId="1" applyFont="1" applyBorder="1" applyAlignment="1">
      <alignment horizontal="left" vertical="center"/>
    </xf>
    <xf numFmtId="0" fontId="8" fillId="0" borderId="0" xfId="1" applyAlignment="1">
      <alignment horizontal="left" vertical="center"/>
    </xf>
    <xf numFmtId="15" fontId="9" fillId="0" borderId="1" xfId="1" applyNumberFormat="1" applyFont="1" applyBorder="1" applyAlignment="1">
      <alignment horizontal="left" vertical="center"/>
    </xf>
    <xf numFmtId="15" fontId="9" fillId="0" borderId="1" xfId="1" applyNumberFormat="1" applyFont="1" applyBorder="1" applyAlignment="1">
      <alignment horizontal="left" vertical="center" wrapText="1"/>
    </xf>
    <xf numFmtId="0" fontId="8" fillId="0" borderId="0" xfId="1" applyAlignment="1">
      <alignment horizontal="left" vertical="center" wrapText="1"/>
    </xf>
    <xf numFmtId="0" fontId="10" fillId="0" borderId="5" xfId="1" applyFont="1" applyBorder="1" applyAlignment="1">
      <alignment horizontal="center" wrapText="1"/>
    </xf>
    <xf numFmtId="0" fontId="8" fillId="0" borderId="0" xfId="1"/>
    <xf numFmtId="0" fontId="11" fillId="0" borderId="6" xfId="1" applyFont="1" applyBorder="1" applyAlignment="1">
      <alignment wrapText="1"/>
    </xf>
    <xf numFmtId="0" fontId="11" fillId="0" borderId="6" xfId="1" applyFont="1" applyBorder="1" applyAlignment="1">
      <alignment horizontal="left" wrapText="1"/>
    </xf>
    <xf numFmtId="0" fontId="11" fillId="0" borderId="0" xfId="1" applyFont="1" applyAlignment="1">
      <alignment wrapText="1"/>
    </xf>
    <xf numFmtId="0" fontId="11" fillId="0" borderId="0" xfId="1" applyFont="1" applyAlignment="1">
      <alignment horizontal="left" wrapText="1"/>
    </xf>
    <xf numFmtId="2" fontId="4" fillId="0" borderId="0" xfId="0" applyNumberFormat="1" applyFont="1" applyAlignment="1">
      <alignment horizontal="left" vertical="center" wrapText="1"/>
    </xf>
    <xf numFmtId="0" fontId="4" fillId="0" borderId="0" xfId="0" applyFont="1" applyAlignment="1">
      <alignment horizontal="center" vertical="center" wrapText="1"/>
    </xf>
    <xf numFmtId="0" fontId="3" fillId="0" borderId="0" xfId="3" applyFont="1" applyAlignment="1">
      <alignment horizontal="center" vertical="center" wrapText="1"/>
    </xf>
    <xf numFmtId="0" fontId="3" fillId="0" borderId="0" xfId="0" applyFont="1" applyAlignment="1">
      <alignment horizontal="center" vertical="center" wrapText="1"/>
    </xf>
    <xf numFmtId="0" fontId="5" fillId="0" borderId="0" xfId="0" applyFont="1" applyAlignment="1">
      <alignment vertical="center" wrapText="1"/>
    </xf>
    <xf numFmtId="2" fontId="3" fillId="0" borderId="1" xfId="3" quotePrefix="1" applyNumberFormat="1" applyFont="1" applyBorder="1" applyAlignment="1">
      <alignment horizontal="left" vertical="center" wrapText="1"/>
    </xf>
    <xf numFmtId="0" fontId="12" fillId="0" borderId="0" xfId="0" applyFont="1" applyAlignment="1">
      <alignment horizontal="center" vertical="center" wrapText="1"/>
    </xf>
    <xf numFmtId="0" fontId="13" fillId="0" borderId="0" xfId="0" applyFont="1" applyAlignment="1">
      <alignment horizontal="center" vertical="center" wrapText="1"/>
    </xf>
    <xf numFmtId="2" fontId="4" fillId="0" borderId="0" xfId="0" applyNumberFormat="1" applyFont="1" applyAlignment="1">
      <alignment horizontal="center" vertical="center" wrapText="1"/>
    </xf>
    <xf numFmtId="1" fontId="4" fillId="6" borderId="1" xfId="3" quotePrefix="1" applyNumberFormat="1" applyFont="1" applyFill="1" applyBorder="1" applyAlignment="1">
      <alignment horizontal="left" vertical="center" wrapText="1"/>
    </xf>
    <xf numFmtId="0" fontId="14" fillId="0" borderId="0" xfId="0" applyFont="1" applyAlignment="1">
      <alignment horizontal="center" vertical="center" wrapText="1"/>
    </xf>
    <xf numFmtId="2" fontId="3" fillId="0" borderId="1" xfId="3" applyNumberFormat="1" applyFont="1" applyBorder="1" applyAlignment="1">
      <alignment horizontal="left" vertical="center" wrapText="1"/>
    </xf>
    <xf numFmtId="0" fontId="3" fillId="0" borderId="1" xfId="3" quotePrefix="1" applyFont="1" applyBorder="1" applyAlignment="1">
      <alignment horizontal="left" vertical="center" wrapText="1"/>
    </xf>
    <xf numFmtId="0" fontId="3" fillId="0" borderId="1" xfId="3" applyFont="1" applyBorder="1" applyAlignment="1">
      <alignment horizontal="left" vertical="center" wrapText="1"/>
    </xf>
    <xf numFmtId="0" fontId="15" fillId="0" borderId="0" xfId="0" applyFont="1" applyAlignment="1">
      <alignment horizontal="center" vertical="center" wrapText="1"/>
    </xf>
    <xf numFmtId="0" fontId="5" fillId="0" borderId="0" xfId="0" applyFont="1" applyAlignment="1">
      <alignment vertical="center"/>
    </xf>
    <xf numFmtId="0" fontId="5" fillId="4" borderId="1" xfId="0" applyFont="1" applyFill="1" applyBorder="1" applyAlignment="1">
      <alignment vertical="center" wrapText="1"/>
    </xf>
    <xf numFmtId="0" fontId="5" fillId="6" borderId="1" xfId="0" applyFont="1" applyFill="1" applyBorder="1" applyAlignment="1">
      <alignment vertical="center" wrapText="1"/>
    </xf>
    <xf numFmtId="0" fontId="6" fillId="6" borderId="1" xfId="0" applyFont="1" applyFill="1" applyBorder="1" applyAlignment="1">
      <alignment vertical="center" wrapText="1"/>
    </xf>
    <xf numFmtId="2" fontId="3" fillId="5" borderId="1" xfId="0" quotePrefix="1" applyNumberFormat="1" applyFont="1" applyFill="1" applyBorder="1" applyAlignment="1">
      <alignment horizontal="left" vertical="center" wrapText="1"/>
    </xf>
    <xf numFmtId="2" fontId="3" fillId="0" borderId="1" xfId="0" quotePrefix="1" applyNumberFormat="1" applyFont="1" applyBorder="1" applyAlignment="1">
      <alignment horizontal="left" vertical="center" wrapText="1"/>
    </xf>
    <xf numFmtId="2" fontId="3" fillId="0" borderId="1" xfId="0" applyNumberFormat="1" applyFont="1" applyBorder="1" applyAlignment="1">
      <alignment horizontal="left" vertical="center" wrapText="1"/>
    </xf>
    <xf numFmtId="2" fontId="3" fillId="5" borderId="1" xfId="0" applyNumberFormat="1" applyFont="1" applyFill="1" applyBorder="1" applyAlignment="1">
      <alignment horizontal="left" vertical="center" wrapText="1"/>
    </xf>
    <xf numFmtId="2" fontId="3" fillId="0" borderId="0" xfId="0" applyNumberFormat="1" applyFont="1" applyAlignment="1">
      <alignment horizontal="left" vertical="center" wrapText="1"/>
    </xf>
    <xf numFmtId="0" fontId="3" fillId="8" borderId="1" xfId="0" applyFont="1" applyFill="1" applyBorder="1" applyAlignment="1">
      <alignment horizontal="center" vertical="center" wrapText="1"/>
    </xf>
    <xf numFmtId="0" fontId="3" fillId="8" borderId="1" xfId="3" applyFont="1" applyFill="1" applyBorder="1" applyAlignment="1" applyProtection="1">
      <alignment horizontal="center" vertical="center" wrapText="1"/>
      <protection locked="0"/>
    </xf>
    <xf numFmtId="0" fontId="4" fillId="8" borderId="1" xfId="3" applyFont="1" applyFill="1" applyBorder="1" applyAlignment="1">
      <alignment horizontal="center" vertical="center" wrapText="1"/>
    </xf>
    <xf numFmtId="11" fontId="4" fillId="8" borderId="1" xfId="3" applyNumberFormat="1" applyFont="1" applyFill="1" applyBorder="1" applyAlignment="1">
      <alignment horizontal="center" vertical="center" wrapText="1"/>
    </xf>
    <xf numFmtId="0" fontId="3" fillId="4" borderId="2" xfId="3" applyFont="1" applyFill="1" applyBorder="1" applyAlignment="1">
      <alignment horizontal="center" vertical="center" wrapText="1"/>
    </xf>
    <xf numFmtId="14" fontId="4" fillId="4" borderId="1" xfId="0" applyNumberFormat="1" applyFont="1" applyFill="1" applyBorder="1" applyAlignment="1">
      <alignment horizontal="center" vertical="center" wrapText="1"/>
    </xf>
    <xf numFmtId="0" fontId="16" fillId="13" borderId="2" xfId="3" applyFont="1" applyFill="1" applyBorder="1" applyAlignment="1">
      <alignment horizontal="center" vertical="center" wrapText="1"/>
    </xf>
    <xf numFmtId="0" fontId="17" fillId="13" borderId="1" xfId="0" applyFont="1" applyFill="1" applyBorder="1" applyAlignment="1">
      <alignment horizontal="center" vertical="center" wrapText="1"/>
    </xf>
    <xf numFmtId="0" fontId="17" fillId="13" borderId="1" xfId="0" applyFont="1" applyFill="1" applyBorder="1" applyAlignment="1">
      <alignment horizontal="center" vertical="center"/>
    </xf>
    <xf numFmtId="0" fontId="17" fillId="13" borderId="1" xfId="3" applyFont="1" applyFill="1" applyBorder="1" applyAlignment="1">
      <alignment horizontal="center" vertical="center" wrapText="1"/>
    </xf>
    <xf numFmtId="0" fontId="18" fillId="12" borderId="2" xfId="3" applyFont="1" applyFill="1" applyBorder="1" applyAlignment="1">
      <alignment horizontal="center" vertical="center" wrapText="1"/>
    </xf>
    <xf numFmtId="0" fontId="19" fillId="12" borderId="1" xfId="0" applyFont="1" applyFill="1" applyBorder="1" applyAlignment="1">
      <alignment horizontal="center" vertical="center" wrapText="1"/>
    </xf>
    <xf numFmtId="0" fontId="19" fillId="12" borderId="1" xfId="0" applyFont="1" applyFill="1" applyBorder="1" applyAlignment="1">
      <alignment horizontal="center" vertical="center"/>
    </xf>
    <xf numFmtId="0" fontId="19" fillId="12" borderId="1" xfId="3" applyFont="1" applyFill="1" applyBorder="1" applyAlignment="1">
      <alignment horizontal="center" vertical="center" wrapText="1"/>
    </xf>
    <xf numFmtId="0" fontId="20" fillId="11" borderId="2" xfId="3" applyFont="1" applyFill="1" applyBorder="1" applyAlignment="1">
      <alignment horizontal="center" vertical="center" wrapText="1"/>
    </xf>
    <xf numFmtId="0" fontId="21" fillId="11" borderId="1" xfId="3" applyFont="1" applyFill="1" applyBorder="1" applyAlignment="1">
      <alignment horizontal="center" vertical="center" wrapText="1"/>
    </xf>
    <xf numFmtId="0" fontId="21" fillId="11" borderId="1" xfId="3" quotePrefix="1" applyFont="1" applyFill="1" applyBorder="1" applyAlignment="1">
      <alignment horizontal="center" vertical="center" wrapText="1"/>
    </xf>
    <xf numFmtId="0" fontId="21" fillId="11" borderId="1" xfId="3" applyFont="1" applyFill="1" applyBorder="1" applyAlignment="1">
      <alignment horizontal="center" vertical="center"/>
    </xf>
    <xf numFmtId="0" fontId="21" fillId="11" borderId="1" xfId="0" applyFont="1" applyFill="1" applyBorder="1" applyAlignment="1">
      <alignment horizontal="center" vertical="center" wrapText="1"/>
    </xf>
    <xf numFmtId="0" fontId="24" fillId="14" borderId="2" xfId="3" applyFont="1" applyFill="1" applyBorder="1" applyAlignment="1">
      <alignment horizontal="center" vertical="center" wrapText="1"/>
    </xf>
    <xf numFmtId="0" fontId="25" fillId="14" borderId="1" xfId="0" applyFont="1" applyFill="1" applyBorder="1" applyAlignment="1">
      <alignment horizontal="center" vertical="center" wrapText="1"/>
    </xf>
    <xf numFmtId="0" fontId="25" fillId="14" borderId="1" xfId="0" applyFont="1" applyFill="1" applyBorder="1" applyAlignment="1">
      <alignment horizontal="center" vertical="center"/>
    </xf>
    <xf numFmtId="0" fontId="25" fillId="14" borderId="1" xfId="3" applyFont="1" applyFill="1" applyBorder="1" applyAlignment="1">
      <alignment horizontal="center" vertical="center" wrapText="1"/>
    </xf>
    <xf numFmtId="0" fontId="26" fillId="7" borderId="2" xfId="3" applyFont="1" applyFill="1" applyBorder="1" applyAlignment="1">
      <alignment horizontal="center" vertical="center" wrapText="1"/>
    </xf>
    <xf numFmtId="0" fontId="27" fillId="7" borderId="1" xfId="0" applyFont="1" applyFill="1" applyBorder="1" applyAlignment="1">
      <alignment horizontal="center" vertical="center" wrapText="1"/>
    </xf>
    <xf numFmtId="0" fontId="27" fillId="7" borderId="1" xfId="0" applyFont="1" applyFill="1" applyBorder="1" applyAlignment="1">
      <alignment horizontal="center" vertical="center"/>
    </xf>
    <xf numFmtId="0" fontId="27" fillId="7" borderId="1" xfId="3" applyFont="1" applyFill="1" applyBorder="1" applyAlignment="1">
      <alignment horizontal="center" vertical="center" wrapText="1"/>
    </xf>
    <xf numFmtId="0" fontId="28" fillId="15" borderId="2" xfId="3" applyFont="1" applyFill="1" applyBorder="1" applyAlignment="1">
      <alignment horizontal="center" vertical="center" wrapText="1"/>
    </xf>
    <xf numFmtId="0" fontId="29" fillId="15" borderId="1" xfId="0" applyFont="1" applyFill="1" applyBorder="1" applyAlignment="1">
      <alignment horizontal="center" vertical="center" wrapText="1"/>
    </xf>
    <xf numFmtId="0" fontId="29" fillId="15" borderId="1" xfId="0" quotePrefix="1" applyFont="1" applyFill="1" applyBorder="1" applyAlignment="1">
      <alignment horizontal="center" vertical="center" wrapText="1"/>
    </xf>
    <xf numFmtId="0" fontId="29" fillId="15" borderId="1" xfId="0" applyFont="1" applyFill="1" applyBorder="1" applyAlignment="1">
      <alignment horizontal="center" vertical="center"/>
    </xf>
    <xf numFmtId="0" fontId="29" fillId="15" borderId="1" xfId="3" applyFont="1" applyFill="1" applyBorder="1" applyAlignment="1">
      <alignment horizontal="center" vertical="center" wrapText="1"/>
    </xf>
    <xf numFmtId="0" fontId="23" fillId="3" borderId="1" xfId="0" quotePrefix="1" applyFont="1" applyFill="1" applyBorder="1" applyAlignment="1">
      <alignment horizontal="center" vertical="center" wrapText="1"/>
    </xf>
    <xf numFmtId="0" fontId="23" fillId="3" borderId="1" xfId="0" applyFont="1" applyFill="1" applyBorder="1" applyAlignment="1">
      <alignment horizontal="center" vertical="center" wrapText="1"/>
    </xf>
    <xf numFmtId="0" fontId="23" fillId="2" borderId="1" xfId="0" quotePrefix="1" applyFont="1" applyFill="1" applyBorder="1" applyAlignment="1">
      <alignment horizontal="center" vertical="center" wrapText="1"/>
    </xf>
    <xf numFmtId="0" fontId="23" fillId="2" borderId="1" xfId="0" applyFont="1" applyFill="1" applyBorder="1" applyAlignment="1">
      <alignment horizontal="center" vertical="center" wrapText="1"/>
    </xf>
    <xf numFmtId="0" fontId="23" fillId="3" borderId="1" xfId="3" quotePrefix="1" applyFont="1" applyFill="1" applyBorder="1" applyAlignment="1">
      <alignment horizontal="center" vertical="center" wrapText="1"/>
    </xf>
    <xf numFmtId="0" fontId="23" fillId="3" borderId="1" xfId="3" applyFont="1" applyFill="1" applyBorder="1" applyAlignment="1">
      <alignment horizontal="center" vertical="center" wrapText="1"/>
    </xf>
    <xf numFmtId="1" fontId="25" fillId="14" borderId="1" xfId="0" applyNumberFormat="1" applyFont="1" applyFill="1" applyBorder="1" applyAlignment="1">
      <alignment horizontal="center" vertical="center" wrapText="1"/>
    </xf>
    <xf numFmtId="165" fontId="25" fillId="14" borderId="1" xfId="0" applyNumberFormat="1" applyFont="1" applyFill="1" applyBorder="1" applyAlignment="1">
      <alignment horizontal="center" vertical="center" wrapText="1"/>
    </xf>
    <xf numFmtId="2" fontId="25" fillId="14" borderId="1" xfId="0" applyNumberFormat="1" applyFont="1" applyFill="1" applyBorder="1" applyAlignment="1">
      <alignment horizontal="center" vertical="center" wrapText="1"/>
    </xf>
    <xf numFmtId="166" fontId="27" fillId="7" borderId="1" xfId="0" applyNumberFormat="1" applyFont="1" applyFill="1" applyBorder="1" applyAlignment="1">
      <alignment horizontal="center" vertical="center" wrapText="1"/>
    </xf>
    <xf numFmtId="165" fontId="27" fillId="7" borderId="1" xfId="0" applyNumberFormat="1" applyFont="1" applyFill="1" applyBorder="1" applyAlignment="1">
      <alignment horizontal="center" vertical="center" wrapText="1"/>
    </xf>
    <xf numFmtId="1" fontId="27" fillId="7" borderId="1" xfId="0" applyNumberFormat="1" applyFont="1" applyFill="1" applyBorder="1" applyAlignment="1">
      <alignment horizontal="center" vertical="center" wrapText="1"/>
    </xf>
    <xf numFmtId="2" fontId="27" fillId="7" borderId="1" xfId="0" applyNumberFormat="1" applyFont="1" applyFill="1" applyBorder="1" applyAlignment="1">
      <alignment horizontal="center" vertical="center" wrapText="1"/>
    </xf>
    <xf numFmtId="164" fontId="27" fillId="7" borderId="1" xfId="0" applyNumberFormat="1" applyFont="1" applyFill="1" applyBorder="1" applyAlignment="1">
      <alignment horizontal="center" vertical="center" wrapText="1"/>
    </xf>
    <xf numFmtId="1" fontId="29" fillId="15" borderId="1" xfId="0" applyNumberFormat="1" applyFont="1" applyFill="1" applyBorder="1" applyAlignment="1">
      <alignment horizontal="center" vertical="center" wrapText="1"/>
    </xf>
    <xf numFmtId="2" fontId="29" fillId="15" borderId="1" xfId="0" applyNumberFormat="1" applyFont="1" applyFill="1" applyBorder="1" applyAlignment="1">
      <alignment horizontal="center" vertical="center" wrapText="1"/>
    </xf>
    <xf numFmtId="0" fontId="5" fillId="8" borderId="1" xfId="0" applyFont="1" applyFill="1" applyBorder="1" applyAlignment="1">
      <alignment vertical="center" wrapText="1"/>
    </xf>
    <xf numFmtId="0" fontId="35" fillId="9" borderId="1" xfId="3" quotePrefix="1" applyFont="1" applyFill="1" applyBorder="1" applyAlignment="1">
      <alignment horizontal="left" vertical="center" wrapText="1"/>
    </xf>
    <xf numFmtId="0" fontId="35" fillId="9" borderId="1" xfId="3" applyFont="1" applyFill="1" applyBorder="1" applyAlignment="1">
      <alignment horizontal="left" vertical="center" wrapText="1"/>
    </xf>
    <xf numFmtId="0" fontId="35" fillId="9" borderId="1" xfId="3" quotePrefix="1" applyFont="1" applyFill="1" applyBorder="1" applyAlignment="1">
      <alignment horizontal="left" vertical="center"/>
    </xf>
    <xf numFmtId="0" fontId="37" fillId="9" borderId="1" xfId="0" applyFont="1" applyFill="1" applyBorder="1" applyAlignment="1">
      <alignment vertical="center" wrapText="1"/>
    </xf>
    <xf numFmtId="0" fontId="37" fillId="9" borderId="1" xfId="0" applyFont="1" applyFill="1" applyBorder="1" applyAlignment="1">
      <alignment vertical="center"/>
    </xf>
    <xf numFmtId="0" fontId="45" fillId="12" borderId="3" xfId="0" applyFont="1" applyFill="1" applyBorder="1" applyAlignment="1">
      <alignment vertical="center" wrapText="1"/>
    </xf>
    <xf numFmtId="0" fontId="45" fillId="12" borderId="1" xfId="0" applyFont="1" applyFill="1" applyBorder="1" applyAlignment="1">
      <alignment vertical="center" wrapText="1"/>
    </xf>
    <xf numFmtId="0" fontId="48" fillId="13" borderId="1" xfId="0" applyFont="1" applyFill="1" applyBorder="1" applyAlignment="1">
      <alignment vertical="center" wrapText="1"/>
    </xf>
    <xf numFmtId="0" fontId="50" fillId="14" borderId="1" xfId="0" applyFont="1" applyFill="1" applyBorder="1" applyAlignment="1">
      <alignment vertical="center" wrapText="1"/>
    </xf>
    <xf numFmtId="0" fontId="52" fillId="7" borderId="1" xfId="0" applyFont="1" applyFill="1" applyBorder="1" applyAlignment="1">
      <alignment vertical="center" wrapText="1"/>
    </xf>
    <xf numFmtId="0" fontId="54" fillId="15" borderId="1" xfId="0" applyFont="1" applyFill="1" applyBorder="1" applyAlignment="1">
      <alignment vertical="center" wrapText="1"/>
    </xf>
    <xf numFmtId="1" fontId="55" fillId="16" borderId="1" xfId="3" applyNumberFormat="1" applyFont="1" applyFill="1" applyBorder="1" applyAlignment="1" applyProtection="1">
      <alignment horizontal="center" vertical="center" wrapText="1"/>
      <protection locked="0"/>
    </xf>
    <xf numFmtId="0" fontId="14" fillId="16" borderId="1" xfId="0" quotePrefix="1" applyFont="1" applyFill="1" applyBorder="1" applyAlignment="1">
      <alignment horizontal="left" vertical="center" wrapText="1"/>
    </xf>
    <xf numFmtId="1" fontId="6" fillId="6" borderId="1" xfId="0" applyNumberFormat="1" applyFont="1" applyFill="1" applyBorder="1" applyAlignment="1">
      <alignment vertical="center" wrapText="1"/>
    </xf>
    <xf numFmtId="0" fontId="6" fillId="8" borderId="1" xfId="0" applyFont="1" applyFill="1" applyBorder="1" applyAlignment="1">
      <alignment vertical="center" wrapText="1"/>
    </xf>
    <xf numFmtId="0" fontId="6" fillId="8" borderId="1" xfId="3" applyFont="1" applyFill="1" applyBorder="1" applyAlignment="1" applyProtection="1">
      <alignment vertical="center" wrapText="1"/>
      <protection locked="0"/>
    </xf>
    <xf numFmtId="0" fontId="6" fillId="4" borderId="2" xfId="3" applyFont="1" applyFill="1" applyBorder="1" applyAlignment="1">
      <alignment vertical="center" wrapText="1"/>
    </xf>
    <xf numFmtId="0" fontId="36" fillId="9" borderId="1" xfId="0" applyFont="1" applyFill="1" applyBorder="1" applyAlignment="1">
      <alignment vertical="center" wrapText="1"/>
    </xf>
    <xf numFmtId="0" fontId="36" fillId="9" borderId="1" xfId="3" applyFont="1" applyFill="1" applyBorder="1" applyAlignment="1">
      <alignment vertical="center" wrapText="1"/>
    </xf>
    <xf numFmtId="0" fontId="40" fillId="10" borderId="1" xfId="3" quotePrefix="1" applyFont="1" applyFill="1" applyBorder="1" applyAlignment="1">
      <alignment vertical="center" wrapText="1"/>
    </xf>
    <xf numFmtId="0" fontId="41" fillId="10" borderId="1" xfId="3" applyFont="1" applyFill="1" applyBorder="1" applyAlignment="1">
      <alignment vertical="center" wrapText="1"/>
    </xf>
    <xf numFmtId="0" fontId="40" fillId="10" borderId="1" xfId="3" applyFont="1" applyFill="1" applyBorder="1" applyAlignment="1">
      <alignment vertical="center" wrapText="1"/>
    </xf>
    <xf numFmtId="0" fontId="40" fillId="10" borderId="2" xfId="3" applyFont="1" applyFill="1" applyBorder="1" applyAlignment="1">
      <alignment vertical="center" wrapText="1"/>
    </xf>
    <xf numFmtId="0" fontId="42" fillId="11" borderId="10" xfId="3" applyFont="1" applyFill="1" applyBorder="1" applyAlignment="1">
      <alignment vertical="center" wrapText="1"/>
    </xf>
    <xf numFmtId="0" fontId="43" fillId="11" borderId="10" xfId="3" applyFont="1" applyFill="1" applyBorder="1" applyAlignment="1">
      <alignment vertical="center" wrapText="1"/>
    </xf>
    <xf numFmtId="0" fontId="44" fillId="12" borderId="3" xfId="3" applyFont="1" applyFill="1" applyBorder="1" applyAlignment="1">
      <alignment vertical="center" wrapText="1"/>
    </xf>
    <xf numFmtId="0" fontId="44" fillId="12" borderId="1" xfId="3" applyFont="1" applyFill="1" applyBorder="1" applyAlignment="1">
      <alignment vertical="center" wrapText="1"/>
    </xf>
    <xf numFmtId="0" fontId="47" fillId="13" borderId="1" xfId="3" applyFont="1" applyFill="1" applyBorder="1" applyAlignment="1">
      <alignment vertical="center" wrapText="1"/>
    </xf>
    <xf numFmtId="0" fontId="49" fillId="14" borderId="1" xfId="3" applyFont="1" applyFill="1" applyBorder="1" applyAlignment="1">
      <alignment vertical="center" wrapText="1"/>
    </xf>
    <xf numFmtId="0" fontId="49" fillId="14" borderId="2" xfId="3" applyFont="1" applyFill="1" applyBorder="1" applyAlignment="1">
      <alignment vertical="center" wrapText="1"/>
    </xf>
    <xf numFmtId="0" fontId="51" fillId="7" borderId="1" xfId="3" applyFont="1" applyFill="1" applyBorder="1" applyAlignment="1">
      <alignment vertical="center" wrapText="1"/>
    </xf>
    <xf numFmtId="0" fontId="51" fillId="7" borderId="2" xfId="3" applyFont="1" applyFill="1" applyBorder="1" applyAlignment="1">
      <alignment vertical="center" wrapText="1"/>
    </xf>
    <xf numFmtId="0" fontId="53" fillId="15" borderId="1" xfId="3" applyFont="1" applyFill="1" applyBorder="1" applyAlignment="1">
      <alignment vertical="center" wrapText="1"/>
    </xf>
    <xf numFmtId="0" fontId="53" fillId="15" borderId="2" xfId="3" applyFont="1" applyFill="1" applyBorder="1" applyAlignment="1">
      <alignment vertical="center" wrapText="1"/>
    </xf>
    <xf numFmtId="0" fontId="58" fillId="16" borderId="1" xfId="0" applyFont="1" applyFill="1" applyBorder="1" applyAlignment="1">
      <alignment vertical="center" wrapText="1"/>
    </xf>
    <xf numFmtId="2" fontId="4" fillId="0" borderId="1" xfId="3" quotePrefix="1" applyNumberFormat="1" applyFont="1" applyBorder="1" applyAlignment="1">
      <alignment horizontal="left" vertical="center" wrapText="1"/>
    </xf>
    <xf numFmtId="0" fontId="4" fillId="0" borderId="0" xfId="0" applyFont="1" applyAlignment="1">
      <alignment horizontal="left" vertical="center" wrapText="1"/>
    </xf>
    <xf numFmtId="0" fontId="4" fillId="0" borderId="1" xfId="3" quotePrefix="1" applyFont="1" applyBorder="1" applyAlignment="1">
      <alignment horizontal="left" vertical="center" wrapText="1"/>
    </xf>
    <xf numFmtId="2" fontId="4" fillId="5" borderId="1" xfId="0" quotePrefix="1" applyNumberFormat="1" applyFont="1" applyFill="1" applyBorder="1" applyAlignment="1">
      <alignment horizontal="left" vertical="center" wrapText="1"/>
    </xf>
    <xf numFmtId="2" fontId="4" fillId="0" borderId="1" xfId="0" quotePrefix="1" applyNumberFormat="1" applyFont="1" applyBorder="1" applyAlignment="1">
      <alignment horizontal="left" vertical="center" wrapText="1"/>
    </xf>
    <xf numFmtId="0" fontId="4" fillId="0" borderId="1" xfId="0" quotePrefix="1" applyFont="1" applyBorder="1" applyAlignment="1">
      <alignment horizontal="left" vertical="center" wrapText="1"/>
    </xf>
    <xf numFmtId="2" fontId="4" fillId="0" borderId="1" xfId="3" applyNumberFormat="1" applyFont="1" applyBorder="1" applyAlignment="1">
      <alignment horizontal="left" vertical="center" wrapText="1"/>
    </xf>
    <xf numFmtId="165" fontId="29" fillId="15" borderId="1" xfId="0" applyNumberFormat="1" applyFont="1" applyFill="1" applyBorder="1" applyAlignment="1">
      <alignment horizontal="center" vertical="center" wrapText="1"/>
    </xf>
    <xf numFmtId="0" fontId="4" fillId="0" borderId="1" xfId="3" applyFont="1" applyBorder="1" applyAlignment="1">
      <alignment horizontal="left" vertical="center" wrapText="1"/>
    </xf>
    <xf numFmtId="164" fontId="25" fillId="14" borderId="1" xfId="0" applyNumberFormat="1" applyFont="1" applyFill="1" applyBorder="1" applyAlignment="1">
      <alignment horizontal="center" vertical="center" wrapText="1"/>
    </xf>
    <xf numFmtId="11" fontId="29" fillId="15" borderId="1" xfId="0" applyNumberFormat="1" applyFont="1" applyFill="1" applyBorder="1" applyAlignment="1">
      <alignment horizontal="center" vertical="center" wrapText="1"/>
    </xf>
    <xf numFmtId="1" fontId="4" fillId="0" borderId="1" xfId="3" quotePrefix="1" applyNumberFormat="1" applyFont="1" applyBorder="1" applyAlignment="1">
      <alignment horizontal="left" vertical="center" wrapText="1"/>
    </xf>
    <xf numFmtId="2" fontId="4" fillId="0" borderId="1" xfId="0" applyNumberFormat="1" applyFont="1" applyBorder="1" applyAlignment="1">
      <alignment horizontal="left" vertical="center" wrapText="1"/>
    </xf>
    <xf numFmtId="11" fontId="25" fillId="14"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168" fontId="29" fillId="15" borderId="1" xfId="0" applyNumberFormat="1" applyFont="1" applyFill="1" applyBorder="1" applyAlignment="1">
      <alignment horizontal="center" vertical="center" wrapText="1"/>
    </xf>
    <xf numFmtId="2" fontId="4" fillId="5" borderId="1" xfId="0" applyNumberFormat="1" applyFont="1" applyFill="1" applyBorder="1" applyAlignment="1">
      <alignment horizontal="left" vertical="center" wrapText="1"/>
    </xf>
    <xf numFmtId="11" fontId="21" fillId="11" borderId="1" xfId="0" applyNumberFormat="1" applyFont="1" applyFill="1" applyBorder="1" applyAlignment="1">
      <alignment horizontal="center" vertical="center" wrapText="1"/>
    </xf>
    <xf numFmtId="11" fontId="27" fillId="7" borderId="1" xfId="0" applyNumberFormat="1" applyFont="1" applyFill="1" applyBorder="1" applyAlignment="1">
      <alignment horizontal="center" vertical="center" wrapText="1"/>
    </xf>
    <xf numFmtId="0" fontId="22" fillId="2" borderId="1" xfId="0" quotePrefix="1" applyFont="1" applyFill="1" applyBorder="1" applyAlignment="1">
      <alignment horizontal="center" vertical="center" wrapText="1"/>
    </xf>
    <xf numFmtId="0" fontId="4" fillId="0" borderId="1" xfId="0" applyFont="1" applyBorder="1" applyAlignment="1">
      <alignment horizontal="center" vertical="center" wrapText="1"/>
    </xf>
    <xf numFmtId="1" fontId="4" fillId="17" borderId="1" xfId="3" quotePrefix="1" applyNumberFormat="1" applyFont="1" applyFill="1" applyBorder="1" applyAlignment="1">
      <alignment horizontal="left" vertical="center" wrapText="1"/>
    </xf>
    <xf numFmtId="2" fontId="4" fillId="17" borderId="0" xfId="0" applyNumberFormat="1" applyFont="1" applyFill="1" applyAlignment="1">
      <alignment horizontal="left" vertical="center" wrapText="1"/>
    </xf>
    <xf numFmtId="0" fontId="4" fillId="16" borderId="1" xfId="0" quotePrefix="1" applyFont="1" applyFill="1" applyBorder="1" applyAlignment="1">
      <alignment horizontal="left" vertical="center" wrapText="1"/>
    </xf>
    <xf numFmtId="11" fontId="35" fillId="9" borderId="1" xfId="3" quotePrefix="1" applyNumberFormat="1" applyFont="1" applyFill="1" applyBorder="1" applyAlignment="1">
      <alignment horizontal="left" vertical="center" wrapText="1"/>
    </xf>
    <xf numFmtId="167" fontId="35" fillId="9" borderId="1" xfId="3" quotePrefix="1" applyNumberFormat="1" applyFont="1" applyFill="1" applyBorder="1" applyAlignment="1">
      <alignment horizontal="left" vertical="center" wrapText="1"/>
    </xf>
    <xf numFmtId="169" fontId="35" fillId="9" borderId="1" xfId="3" quotePrefix="1" applyNumberFormat="1" applyFont="1" applyFill="1" applyBorder="1" applyAlignment="1">
      <alignment horizontal="left" vertical="center" wrapText="1"/>
    </xf>
    <xf numFmtId="164" fontId="35" fillId="9" borderId="1" xfId="3" quotePrefix="1" applyNumberFormat="1" applyFont="1" applyFill="1" applyBorder="1" applyAlignment="1">
      <alignment horizontal="left" vertical="center" wrapText="1"/>
    </xf>
    <xf numFmtId="165" fontId="35" fillId="9" borderId="1" xfId="3" quotePrefix="1" applyNumberFormat="1" applyFont="1" applyFill="1" applyBorder="1" applyAlignment="1">
      <alignment horizontal="left" vertical="center" wrapText="1"/>
    </xf>
    <xf numFmtId="1" fontId="35" fillId="9" borderId="1" xfId="3" quotePrefix="1" applyNumberFormat="1" applyFont="1" applyFill="1" applyBorder="1" applyAlignment="1">
      <alignment horizontal="left" vertical="center" wrapText="1"/>
    </xf>
    <xf numFmtId="0" fontId="32" fillId="9" borderId="2" xfId="0" applyFont="1" applyFill="1" applyBorder="1" applyAlignment="1">
      <alignment horizontal="left" vertical="center" wrapText="1"/>
    </xf>
    <xf numFmtId="0" fontId="32" fillId="9" borderId="2" xfId="3" applyFont="1" applyFill="1" applyBorder="1" applyAlignment="1">
      <alignment horizontal="left" vertical="center" wrapText="1"/>
    </xf>
    <xf numFmtId="11" fontId="23" fillId="3" borderId="1" xfId="3" applyNumberFormat="1" applyFont="1" applyFill="1" applyBorder="1" applyAlignment="1">
      <alignment horizontal="center" vertical="center" wrapText="1"/>
    </xf>
    <xf numFmtId="11" fontId="21" fillId="11" borderId="1" xfId="3" applyNumberFormat="1" applyFont="1" applyFill="1" applyBorder="1" applyAlignment="1">
      <alignment horizontal="center" vertical="center" wrapText="1"/>
    </xf>
    <xf numFmtId="11" fontId="25" fillId="14" borderId="1" xfId="3" applyNumberFormat="1" applyFont="1" applyFill="1" applyBorder="1" applyAlignment="1">
      <alignment horizontal="center" vertical="center" wrapText="1"/>
    </xf>
    <xf numFmtId="11" fontId="23" fillId="2" borderId="1" xfId="0" applyNumberFormat="1" applyFont="1" applyFill="1" applyBorder="1" applyAlignment="1">
      <alignment horizontal="center" vertical="center" wrapText="1"/>
    </xf>
    <xf numFmtId="11" fontId="19" fillId="12" borderId="1" xfId="0" applyNumberFormat="1" applyFont="1" applyFill="1" applyBorder="1" applyAlignment="1">
      <alignment horizontal="center" vertical="center" wrapText="1"/>
    </xf>
    <xf numFmtId="11" fontId="17" fillId="13" borderId="1" xfId="0" applyNumberFormat="1" applyFont="1" applyFill="1" applyBorder="1" applyAlignment="1">
      <alignment horizontal="center" vertical="center" wrapText="1"/>
    </xf>
    <xf numFmtId="11" fontId="23" fillId="3" borderId="1" xfId="0" applyNumberFormat="1" applyFont="1" applyFill="1" applyBorder="1" applyAlignment="1">
      <alignment horizontal="center" vertical="center" wrapText="1"/>
    </xf>
    <xf numFmtId="14" fontId="4" fillId="14" borderId="1" xfId="0" applyNumberFormat="1" applyFont="1" applyFill="1" applyBorder="1" applyAlignment="1">
      <alignment horizontal="center" vertical="center" wrapText="1"/>
    </xf>
    <xf numFmtId="2" fontId="3" fillId="14" borderId="1" xfId="3" quotePrefix="1" applyNumberFormat="1" applyFont="1" applyFill="1" applyBorder="1" applyAlignment="1">
      <alignment horizontal="left" vertical="center" wrapText="1"/>
    </xf>
    <xf numFmtId="2" fontId="4" fillId="14" borderId="1" xfId="3" quotePrefix="1" applyNumberFormat="1" applyFont="1" applyFill="1" applyBorder="1" applyAlignment="1">
      <alignment horizontal="left" vertical="center" wrapText="1"/>
    </xf>
    <xf numFmtId="0" fontId="4" fillId="14" borderId="1" xfId="3" quotePrefix="1" applyFont="1" applyFill="1" applyBorder="1" applyAlignment="1">
      <alignment horizontal="left" vertical="center" wrapText="1"/>
    </xf>
    <xf numFmtId="1" fontId="4" fillId="6" borderId="1" xfId="3" quotePrefix="1" applyNumberFormat="1" applyFont="1" applyFill="1" applyBorder="1" applyAlignment="1">
      <alignment horizontal="left" vertical="center"/>
    </xf>
    <xf numFmtId="1" fontId="4" fillId="17" borderId="1" xfId="3" quotePrefix="1" applyNumberFormat="1" applyFont="1" applyFill="1" applyBorder="1" applyAlignment="1">
      <alignment horizontal="left" vertical="center"/>
    </xf>
    <xf numFmtId="0" fontId="14" fillId="16" borderId="1" xfId="0" quotePrefix="1" applyFont="1" applyFill="1" applyBorder="1" applyAlignment="1">
      <alignment horizontal="left" vertical="center"/>
    </xf>
    <xf numFmtId="0" fontId="4" fillId="8" borderId="1" xfId="3" applyFont="1" applyFill="1" applyBorder="1" applyAlignment="1">
      <alignment horizontal="center" vertical="center"/>
    </xf>
    <xf numFmtId="14" fontId="4" fillId="4" borderId="1" xfId="0" applyNumberFormat="1" applyFont="1" applyFill="1" applyBorder="1" applyAlignment="1">
      <alignment horizontal="center" vertical="center"/>
    </xf>
    <xf numFmtId="0" fontId="23" fillId="3" borderId="1" xfId="0" quotePrefix="1" applyFont="1" applyFill="1" applyBorder="1" applyAlignment="1">
      <alignment horizontal="center" vertical="center"/>
    </xf>
    <xf numFmtId="0" fontId="23" fillId="3" borderId="1" xfId="0" applyFont="1" applyFill="1" applyBorder="1" applyAlignment="1">
      <alignment horizontal="center" vertical="center"/>
    </xf>
    <xf numFmtId="0" fontId="21" fillId="11" borderId="1" xfId="3" quotePrefix="1" applyFont="1" applyFill="1" applyBorder="1" applyAlignment="1">
      <alignment horizontal="center" vertical="center"/>
    </xf>
    <xf numFmtId="0" fontId="5" fillId="0" borderId="0" xfId="0" applyFont="1" applyAlignment="1">
      <alignment horizontal="left" vertical="center" wrapText="1"/>
    </xf>
    <xf numFmtId="2" fontId="4" fillId="0" borderId="0" xfId="0" quotePrefix="1" applyNumberFormat="1" applyFont="1" applyAlignment="1">
      <alignment horizontal="left" vertical="center" wrapText="1"/>
    </xf>
    <xf numFmtId="0" fontId="4" fillId="0" borderId="0" xfId="0" quotePrefix="1" applyFont="1" applyAlignment="1">
      <alignment horizontal="left" vertical="center" wrapText="1"/>
    </xf>
    <xf numFmtId="0" fontId="4" fillId="14" borderId="0" xfId="3" quotePrefix="1" applyFont="1" applyFill="1" applyAlignment="1">
      <alignment horizontal="left" vertical="center" wrapText="1"/>
    </xf>
    <xf numFmtId="2" fontId="4" fillId="17" borderId="0" xfId="0" applyNumberFormat="1" applyFont="1" applyFill="1" applyAlignment="1">
      <alignment horizontal="left" vertical="center"/>
    </xf>
    <xf numFmtId="0" fontId="60" fillId="0" borderId="0" xfId="0" applyFont="1" applyAlignment="1">
      <alignment horizontal="left" vertical="top" wrapText="1"/>
    </xf>
    <xf numFmtId="0" fontId="56" fillId="16" borderId="4" xfId="0" applyFont="1" applyFill="1" applyBorder="1" applyAlignment="1">
      <alignment vertical="center" wrapText="1"/>
    </xf>
    <xf numFmtId="0" fontId="51" fillId="7" borderId="1" xfId="0" applyFont="1" applyFill="1" applyBorder="1" applyAlignment="1">
      <alignment vertical="center" wrapText="1"/>
    </xf>
    <xf numFmtId="0" fontId="53" fillId="15" borderId="1" xfId="0" applyFont="1" applyFill="1" applyBorder="1" applyAlignment="1">
      <alignment vertical="center" wrapText="1"/>
    </xf>
    <xf numFmtId="1" fontId="6" fillId="6" borderId="1" xfId="0" applyNumberFormat="1" applyFont="1" applyFill="1" applyBorder="1" applyAlignment="1">
      <alignment vertical="center" wrapText="1"/>
    </xf>
    <xf numFmtId="0" fontId="44" fillId="12" borderId="3" xfId="0" applyFont="1" applyFill="1" applyBorder="1" applyAlignment="1">
      <alignment vertical="center" wrapText="1"/>
    </xf>
    <xf numFmtId="0" fontId="44" fillId="12" borderId="1" xfId="0" applyFont="1" applyFill="1" applyBorder="1" applyAlignment="1">
      <alignment vertical="center" wrapText="1"/>
    </xf>
    <xf numFmtId="0" fontId="47" fillId="13" borderId="1" xfId="0" applyFont="1" applyFill="1" applyBorder="1" applyAlignment="1">
      <alignment vertical="center" wrapText="1"/>
    </xf>
    <xf numFmtId="0" fontId="49" fillId="14" borderId="1" xfId="0" applyFont="1" applyFill="1" applyBorder="1" applyAlignment="1">
      <alignment vertical="center" wrapText="1"/>
    </xf>
    <xf numFmtId="0" fontId="40" fillId="10" borderId="1" xfId="0" applyFont="1" applyFill="1" applyBorder="1" applyAlignment="1">
      <alignment vertical="center" wrapText="1"/>
    </xf>
    <xf numFmtId="0" fontId="40" fillId="10" borderId="2" xfId="0" applyFont="1" applyFill="1" applyBorder="1" applyAlignment="1">
      <alignment vertical="center" wrapText="1"/>
    </xf>
    <xf numFmtId="0" fontId="42" fillId="11" borderId="10" xfId="0" applyFont="1" applyFill="1" applyBorder="1" applyAlignment="1">
      <alignment vertical="center" wrapText="1"/>
    </xf>
    <xf numFmtId="1" fontId="6" fillId="8" borderId="1" xfId="0" applyNumberFormat="1" applyFont="1" applyFill="1" applyBorder="1" applyAlignment="1">
      <alignment vertical="center" wrapText="1"/>
    </xf>
    <xf numFmtId="0" fontId="6" fillId="4" borderId="1" xfId="3" applyFont="1" applyFill="1" applyBorder="1" applyAlignment="1">
      <alignment vertical="center" wrapText="1"/>
    </xf>
    <xf numFmtId="0" fontId="36" fillId="9" borderId="1" xfId="0" applyFont="1" applyFill="1" applyBorder="1" applyAlignment="1">
      <alignment vertical="center" wrapText="1"/>
    </xf>
    <xf numFmtId="0" fontId="59" fillId="16" borderId="11" xfId="0" applyFont="1" applyFill="1" applyBorder="1" applyAlignment="1">
      <alignment vertical="center" wrapText="1"/>
    </xf>
    <xf numFmtId="0" fontId="59" fillId="16" borderId="12" xfId="0" applyFont="1" applyFill="1" applyBorder="1" applyAlignment="1">
      <alignment vertical="center" wrapText="1"/>
    </xf>
    <xf numFmtId="0" fontId="59" fillId="16" borderId="13" xfId="0" applyFont="1" applyFill="1" applyBorder="1" applyAlignment="1">
      <alignment vertical="center" wrapText="1"/>
    </xf>
    <xf numFmtId="0" fontId="5" fillId="6" borderId="2" xfId="0" applyFont="1" applyFill="1" applyBorder="1" applyAlignment="1">
      <alignment horizontal="left" vertical="center" wrapText="1"/>
    </xf>
    <xf numFmtId="0" fontId="5" fillId="6" borderId="14" xfId="0" applyFont="1" applyFill="1" applyBorder="1" applyAlignment="1">
      <alignment horizontal="left" vertical="center" wrapText="1"/>
    </xf>
    <xf numFmtId="0" fontId="5" fillId="6" borderId="3" xfId="0" applyFont="1" applyFill="1" applyBorder="1" applyAlignment="1">
      <alignment horizontal="left" vertical="center" wrapText="1"/>
    </xf>
    <xf numFmtId="0" fontId="9" fillId="0" borderId="1" xfId="1" applyFont="1" applyBorder="1" applyAlignment="1">
      <alignment horizontal="left" vertical="center" wrapText="1"/>
    </xf>
    <xf numFmtId="0" fontId="9" fillId="0" borderId="2" xfId="1" applyFont="1" applyBorder="1" applyAlignment="1">
      <alignment horizontal="left" vertical="center" wrapText="1"/>
    </xf>
    <xf numFmtId="0" fontId="9" fillId="0" borderId="3" xfId="1" applyFont="1" applyBorder="1" applyAlignment="1">
      <alignment horizontal="left" vertical="center" wrapText="1"/>
    </xf>
    <xf numFmtId="0" fontId="10" fillId="0" borderId="7" xfId="1" applyFont="1" applyBorder="1" applyAlignment="1">
      <alignment horizontal="center" wrapText="1"/>
    </xf>
    <xf numFmtId="0" fontId="10" fillId="0" borderId="8" xfId="1" applyFont="1" applyBorder="1" applyAlignment="1">
      <alignment horizontal="center" wrapText="1"/>
    </xf>
    <xf numFmtId="0" fontId="10" fillId="0" borderId="9" xfId="1" applyFont="1" applyBorder="1" applyAlignment="1">
      <alignment horizontal="center" wrapText="1"/>
    </xf>
    <xf numFmtId="1" fontId="3" fillId="6" borderId="1" xfId="0" applyNumberFormat="1" applyFont="1" applyFill="1" applyBorder="1" applyAlignment="1">
      <alignment vertical="center" wrapText="1"/>
    </xf>
    <xf numFmtId="1" fontId="3" fillId="6" borderId="1" xfId="0" applyNumberFormat="1" applyFont="1" applyFill="1" applyBorder="1" applyAlignment="1">
      <alignment vertical="center"/>
    </xf>
    <xf numFmtId="0" fontId="4" fillId="0" borderId="0" xfId="0" applyFont="1"/>
  </cellXfs>
  <cellStyles count="6">
    <cellStyle name="Normal" xfId="0" builtinId="0"/>
    <cellStyle name="Normal 2" xfId="1" xr:uid="{00000000-0005-0000-0000-000001000000}"/>
    <cellStyle name="Normal 2 2" xfId="2" xr:uid="{00000000-0005-0000-0000-000002000000}"/>
    <cellStyle name="Normal 3" xfId="3" xr:uid="{00000000-0005-0000-0000-000003000000}"/>
    <cellStyle name="Normal 4" xfId="4" xr:uid="{00000000-0005-0000-0000-000004000000}"/>
    <cellStyle name="Normal 6" xfId="5" xr:uid="{34EDF7A5-D153-4580-B54D-0CB8E643EF6F}"/>
  </cellStyles>
  <dxfs count="2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FF5050"/>
      <color rgb="FF00FF00"/>
      <color rgb="FF99CCFF"/>
      <color rgb="FF99FF66"/>
      <color rgb="FFFF99CC"/>
      <color rgb="FFFFE1F0"/>
      <color rgb="FFCCECFF"/>
      <color rgb="FF003300"/>
      <color rgb="FF336600"/>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microsoft.com/office/2017/10/relationships/person" Target="persons/perso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jpeg"/><Relationship Id="rId1" Type="http://schemas.openxmlformats.org/officeDocument/2006/relationships/hyperlink" Target="http://www.ineris.fr/" TargetMode="External"/></Relationships>
</file>

<file path=xl/drawings/_rels/drawing2.xml.rels><?xml version="1.0" encoding="UTF-8" standalone="yes"?>
<Relationships xmlns="http://schemas.openxmlformats.org/package/2006/relationships"><Relationship Id="rId3" Type="http://schemas.openxmlformats.org/officeDocument/2006/relationships/hyperlink" Target="http://www.ineris.fr/" TargetMode="External"/><Relationship Id="rId2" Type="http://schemas.openxmlformats.org/officeDocument/2006/relationships/image" Target="../media/image2.png"/><Relationship Id="rId1" Type="http://schemas.openxmlformats.org/officeDocument/2006/relationships/hyperlink" Target="https://substances.ineris.fr/" TargetMode="External"/><Relationship Id="rId4"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34925</xdr:colOff>
      <xdr:row>0</xdr:row>
      <xdr:rowOff>28575</xdr:rowOff>
    </xdr:from>
    <xdr:to>
      <xdr:col>2</xdr:col>
      <xdr:colOff>262546</xdr:colOff>
      <xdr:row>3</xdr:row>
      <xdr:rowOff>145275</xdr:rowOff>
    </xdr:to>
    <xdr:pic>
      <xdr:nvPicPr>
        <xdr:cNvPr id="2" name="Picture 134" descr="Accueil">
          <a:hlinkClick xmlns:r="http://schemas.openxmlformats.org/officeDocument/2006/relationships" r:id="rId1"/>
          <a:extLst>
            <a:ext uri="{FF2B5EF4-FFF2-40B4-BE49-F238E27FC236}">
              <a16:creationId xmlns:a16="http://schemas.microsoft.com/office/drawing/2014/main" id="{98BB4C61-315D-4D34-BA67-BD8EC0957063}"/>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34925" y="28575"/>
          <a:ext cx="1751621"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4204607</xdr:colOff>
      <xdr:row>0</xdr:row>
      <xdr:rowOff>326571</xdr:rowOff>
    </xdr:from>
    <xdr:to>
      <xdr:col>3</xdr:col>
      <xdr:colOff>5911499</xdr:colOff>
      <xdr:row>0</xdr:row>
      <xdr:rowOff>938571</xdr:rowOff>
    </xdr:to>
    <xdr:pic>
      <xdr:nvPicPr>
        <xdr:cNvPr id="2" name="Image 1">
          <a:hlinkClick xmlns:r="http://schemas.openxmlformats.org/officeDocument/2006/relationships" r:id="rId1"/>
          <a:extLst>
            <a:ext uri="{FF2B5EF4-FFF2-40B4-BE49-F238E27FC236}">
              <a16:creationId xmlns:a16="http://schemas.microsoft.com/office/drawing/2014/main" id="{6284EFDD-041C-4C26-BEFE-2DCB4F20C101}"/>
            </a:ext>
          </a:extLst>
        </xdr:cNvPr>
        <xdr:cNvPicPr>
          <a:picLocks noChangeAspect="1"/>
        </xdr:cNvPicPr>
      </xdr:nvPicPr>
      <xdr:blipFill>
        <a:blip xmlns:r="http://schemas.openxmlformats.org/officeDocument/2006/relationships" r:embed="rId2"/>
        <a:stretch>
          <a:fillRect/>
        </a:stretch>
      </xdr:blipFill>
      <xdr:spPr>
        <a:xfrm>
          <a:off x="14192250" y="326571"/>
          <a:ext cx="1706892" cy="612000"/>
        </a:xfrm>
        <a:prstGeom prst="rect">
          <a:avLst/>
        </a:prstGeom>
      </xdr:spPr>
    </xdr:pic>
    <xdr:clientData/>
  </xdr:twoCellAnchor>
  <xdr:twoCellAnchor editAs="oneCell">
    <xdr:from>
      <xdr:col>3</xdr:col>
      <xdr:colOff>2354036</xdr:colOff>
      <xdr:row>0</xdr:row>
      <xdr:rowOff>326570</xdr:rowOff>
    </xdr:from>
    <xdr:to>
      <xdr:col>3</xdr:col>
      <xdr:colOff>4108832</xdr:colOff>
      <xdr:row>0</xdr:row>
      <xdr:rowOff>938570</xdr:rowOff>
    </xdr:to>
    <xdr:pic>
      <xdr:nvPicPr>
        <xdr:cNvPr id="3" name="Picture 134" descr="Accueil">
          <a:hlinkClick xmlns:r="http://schemas.openxmlformats.org/officeDocument/2006/relationships" r:id="rId3"/>
          <a:extLst>
            <a:ext uri="{FF2B5EF4-FFF2-40B4-BE49-F238E27FC236}">
              <a16:creationId xmlns:a16="http://schemas.microsoft.com/office/drawing/2014/main" id="{B204D998-7FD7-4DC6-8428-839A517BE41A}"/>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12341679" y="326570"/>
          <a:ext cx="1754796" cy="612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Documents/_ARCHIVES/Copies%20du%20reseau/ETES_Activites/EAU/2_Production_Valeurs%20Seuils/NQE-VGE_substances/_recap_NQE_VGE-INERIS/2024_PSEE+SPAS_Arr.Surv.2022+Eval2023.xlsx" TargetMode="External"/><Relationship Id="rId2" Type="http://schemas.openxmlformats.org/officeDocument/2006/relationships/externalLinkPath" Target="file:///C:\Users\james\Documents\_ARCHIVES\Copies%20du%20reseau\ETES_Activites\EAU\2_Production_Valeurs%20Seuils\NQE-VGE_substances\_recap_NQE_VGE-INERIS\2024_PSEE+SPAS_Arr.Surv.2022+Eval2023.xlsx" TargetMode="External"/><Relationship Id="rId1" Type="http://schemas.openxmlformats.org/officeDocument/2006/relationships/externalLinkPath" Target="/Users/james/Documents/_ARCHIVES/Copies%20du%20reseau/ETES_Activites/EAU/2_Production_Valeurs%20Seuils/NQE-VGE_substances/_recap_NQE_VGE-INERIS/2024_PSEE+SPAS_Arr.Surv.2022+Eval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rr. 2023.10.9_Eval_PSEE"/>
      <sheetName val="Arr. 2022.04.22_Surv_SPAS"/>
      <sheetName val="Compil Arr.Eval+Surv"/>
    </sheetNames>
    <sheetDataSet>
      <sheetData sheetId="0"/>
      <sheetData sheetId="1"/>
      <sheetData sheetId="2">
        <row r="2">
          <cell r="C2" t="str">
            <v>94-74-6</v>
          </cell>
          <cell r="D2" t="str">
            <v>Cat. A</v>
          </cell>
          <cell r="E2"/>
          <cell r="F2"/>
          <cell r="G2" t="str">
            <v>X</v>
          </cell>
          <cell r="H2" t="str">
            <v>X</v>
          </cell>
          <cell r="I2" t="str">
            <v>X</v>
          </cell>
          <cell r="J2" t="str">
            <v>X</v>
          </cell>
          <cell r="K2"/>
          <cell r="L2" t="str">
            <v>PSEE &amp; SPAS Cat. A</v>
          </cell>
          <cell r="M2" t="str">
            <v>PSEE &amp; SPAS Cat. A</v>
          </cell>
        </row>
        <row r="3">
          <cell r="C3" t="str">
            <v>94-75-7</v>
          </cell>
          <cell r="D3" t="str">
            <v>Cat. A</v>
          </cell>
          <cell r="E3"/>
          <cell r="F3"/>
          <cell r="G3" t="str">
            <v>X</v>
          </cell>
          <cell r="H3" t="str">
            <v>X</v>
          </cell>
          <cell r="I3" t="str">
            <v>X</v>
          </cell>
          <cell r="J3" t="str">
            <v>X</v>
          </cell>
          <cell r="K3"/>
          <cell r="L3" t="str">
            <v>PSEE &amp; SPAS Cat. A</v>
          </cell>
          <cell r="M3" t="str">
            <v>PSEE &amp; SPAS Cat. A</v>
          </cell>
        </row>
        <row r="4">
          <cell r="C4" t="str">
            <v>42017-89-0</v>
          </cell>
          <cell r="D4" t="str">
            <v>Cat. A</v>
          </cell>
          <cell r="E4"/>
          <cell r="F4"/>
          <cell r="G4"/>
          <cell r="H4" t="str">
            <v>X</v>
          </cell>
          <cell r="I4"/>
          <cell r="J4" t="str">
            <v>X</v>
          </cell>
          <cell r="K4"/>
          <cell r="L4" t="str">
            <v>Cat. A</v>
          </cell>
          <cell r="M4" t="str">
            <v>SPAS Cat. A</v>
          </cell>
        </row>
        <row r="5">
          <cell r="C5" t="str">
            <v>61-82-5</v>
          </cell>
          <cell r="D5" t="str">
            <v>Cat. A</v>
          </cell>
          <cell r="E5"/>
          <cell r="F5"/>
          <cell r="G5" t="str">
            <v>X</v>
          </cell>
          <cell r="H5" t="str">
            <v>X</v>
          </cell>
          <cell r="I5"/>
          <cell r="J5" t="str">
            <v>X</v>
          </cell>
          <cell r="K5"/>
          <cell r="L5" t="str">
            <v>PSEE &amp; SPAS Cat. A</v>
          </cell>
          <cell r="M5" t="str">
            <v>PSEE &amp; SPAS Cat. A</v>
          </cell>
        </row>
        <row r="6">
          <cell r="C6" t="str">
            <v>1066-51-9</v>
          </cell>
          <cell r="D6" t="str">
            <v>Cat. A</v>
          </cell>
          <cell r="E6"/>
          <cell r="F6"/>
          <cell r="G6" t="str">
            <v>X</v>
          </cell>
          <cell r="H6" t="str">
            <v>X</v>
          </cell>
          <cell r="I6" t="str">
            <v>X</v>
          </cell>
          <cell r="J6" t="str">
            <v>X</v>
          </cell>
          <cell r="K6"/>
          <cell r="L6" t="str">
            <v>PSEE &amp; SPAS Cat. A</v>
          </cell>
          <cell r="M6" t="str">
            <v>PSEE &amp; SPAS Cat. A</v>
          </cell>
        </row>
        <row r="7">
          <cell r="C7" t="str">
            <v>7440-22-4</v>
          </cell>
          <cell r="D7" t="str">
            <v>Cat. A</v>
          </cell>
          <cell r="E7"/>
          <cell r="F7"/>
          <cell r="G7"/>
          <cell r="H7" t="str">
            <v>X</v>
          </cell>
          <cell r="I7" t="str">
            <v>X</v>
          </cell>
          <cell r="J7" t="str">
            <v>X</v>
          </cell>
          <cell r="K7" t="str">
            <v>X</v>
          </cell>
          <cell r="L7" t="str">
            <v>Cat. A</v>
          </cell>
          <cell r="M7" t="str">
            <v>SPAS Cat. A</v>
          </cell>
        </row>
        <row r="8">
          <cell r="C8" t="str">
            <v>7440-38-2</v>
          </cell>
          <cell r="D8" t="str">
            <v>Cat. A</v>
          </cell>
          <cell r="E8"/>
          <cell r="F8"/>
          <cell r="G8"/>
          <cell r="H8" t="str">
            <v>X</v>
          </cell>
          <cell r="I8" t="str">
            <v>X</v>
          </cell>
          <cell r="J8" t="str">
            <v>X</v>
          </cell>
          <cell r="K8" t="str">
            <v>X</v>
          </cell>
          <cell r="L8" t="str">
            <v>PSEE &amp; SPAS Cat. A</v>
          </cell>
          <cell r="M8" t="str">
            <v>PSEE &amp; SPAS Cat. A</v>
          </cell>
        </row>
        <row r="9">
          <cell r="C9" t="str">
            <v>131860-33-8</v>
          </cell>
          <cell r="D9" t="str">
            <v>Cat. A</v>
          </cell>
          <cell r="E9"/>
          <cell r="F9"/>
          <cell r="G9" t="str">
            <v>X</v>
          </cell>
          <cell r="H9" t="str">
            <v>X</v>
          </cell>
          <cell r="I9" t="str">
            <v>X (***)</v>
          </cell>
          <cell r="J9" t="str">
            <v>X</v>
          </cell>
          <cell r="K9"/>
          <cell r="L9" t="str">
            <v>PSEE &amp; SPAS Cat. A</v>
          </cell>
          <cell r="M9" t="str">
            <v>PSEE &amp; SPAS Cat. A</v>
          </cell>
        </row>
        <row r="10">
          <cell r="C10" t="str">
            <v>25057-89-0</v>
          </cell>
          <cell r="D10" t="str">
            <v>Cat. A</v>
          </cell>
          <cell r="E10"/>
          <cell r="F10"/>
          <cell r="G10" t="str">
            <v>X</v>
          </cell>
          <cell r="H10" t="str">
            <v>X</v>
          </cell>
          <cell r="I10"/>
          <cell r="J10" t="str">
            <v>X</v>
          </cell>
          <cell r="K10"/>
          <cell r="L10" t="str">
            <v>PSEE &amp; SPAS Cat. A</v>
          </cell>
          <cell r="M10" t="str">
            <v>PSEE &amp; SPAS Cat. A</v>
          </cell>
        </row>
        <row r="11">
          <cell r="C11" t="str">
            <v>92-52-4</v>
          </cell>
          <cell r="D11" t="str">
            <v>Cat. A</v>
          </cell>
          <cell r="E11"/>
          <cell r="F11"/>
          <cell r="G11"/>
          <cell r="H11" t="str">
            <v>X</v>
          </cell>
          <cell r="I11"/>
          <cell r="J11" t="str">
            <v>X</v>
          </cell>
          <cell r="K11" t="str">
            <v>X</v>
          </cell>
          <cell r="L11" t="str">
            <v>PSEE &amp; SPAS Cat. A</v>
          </cell>
          <cell r="M11" t="str">
            <v>PSEE &amp; SPAS Cat. A</v>
          </cell>
        </row>
        <row r="12">
          <cell r="C12" t="str">
            <v>188425-85-6</v>
          </cell>
          <cell r="D12" t="str">
            <v>Cat. A</v>
          </cell>
          <cell r="E12"/>
          <cell r="F12"/>
          <cell r="G12" t="str">
            <v>X</v>
          </cell>
          <cell r="H12" t="str">
            <v>X</v>
          </cell>
          <cell r="I12"/>
          <cell r="J12" t="str">
            <v>X</v>
          </cell>
          <cell r="K12"/>
          <cell r="L12" t="str">
            <v>PSEE &amp; SPAS Cat. A</v>
          </cell>
          <cell r="M12" t="str">
            <v>PSEE &amp; SPAS Cat. A</v>
          </cell>
        </row>
        <row r="13">
          <cell r="C13" t="str">
            <v>298-46-4</v>
          </cell>
          <cell r="D13" t="str">
            <v>Cat. A</v>
          </cell>
          <cell r="E13"/>
          <cell r="F13"/>
          <cell r="G13"/>
          <cell r="H13" t="str">
            <v>X</v>
          </cell>
          <cell r="I13" t="str">
            <v>X</v>
          </cell>
          <cell r="J13" t="str">
            <v>X</v>
          </cell>
          <cell r="K13"/>
          <cell r="L13" t="str">
            <v>Cat. A</v>
          </cell>
          <cell r="M13" t="str">
            <v>SPAS Cat. A</v>
          </cell>
        </row>
        <row r="14">
          <cell r="C14" t="str">
            <v>36507-30-9</v>
          </cell>
          <cell r="D14" t="str">
            <v>Cat. A</v>
          </cell>
          <cell r="E14"/>
          <cell r="F14"/>
          <cell r="G14"/>
          <cell r="H14" t="str">
            <v>X</v>
          </cell>
          <cell r="I14" t="str">
            <v>X</v>
          </cell>
          <cell r="J14" t="str">
            <v>X</v>
          </cell>
          <cell r="K14"/>
          <cell r="L14" t="str">
            <v>Cat. A</v>
          </cell>
          <cell r="M14" t="str">
            <v>SPAS Cat. A</v>
          </cell>
        </row>
        <row r="15">
          <cell r="C15" t="str">
            <v>10605-21-7</v>
          </cell>
          <cell r="D15" t="str">
            <v>Cat. A</v>
          </cell>
          <cell r="E15"/>
          <cell r="F15"/>
          <cell r="G15" t="str">
            <v>X</v>
          </cell>
          <cell r="H15" t="str">
            <v>X</v>
          </cell>
          <cell r="I15" t="str">
            <v>X</v>
          </cell>
          <cell r="J15" t="str">
            <v>X</v>
          </cell>
          <cell r="K15"/>
          <cell r="L15" t="str">
            <v>Cat. A</v>
          </cell>
          <cell r="M15" t="str">
            <v>SPAS Cat. A</v>
          </cell>
        </row>
        <row r="16">
          <cell r="C16" t="str">
            <v>143-50-0</v>
          </cell>
          <cell r="D16" t="str">
            <v>Cat. A</v>
          </cell>
          <cell r="E16"/>
          <cell r="F16"/>
          <cell r="G16"/>
          <cell r="H16"/>
          <cell r="I16" t="str">
            <v>X</v>
          </cell>
          <cell r="J16" t="str">
            <v>X</v>
          </cell>
          <cell r="K16"/>
          <cell r="L16" t="str">
            <v>PSEE &amp; SPAS Cat. A</v>
          </cell>
          <cell r="M16" t="str">
            <v>PSEE &amp; SPAS Cat. A</v>
          </cell>
        </row>
        <row r="17">
          <cell r="C17" t="str">
            <v>101-21-3</v>
          </cell>
          <cell r="D17" t="str">
            <v>Cat. A</v>
          </cell>
          <cell r="E17"/>
          <cell r="F17"/>
          <cell r="G17" t="str">
            <v>X</v>
          </cell>
          <cell r="H17" t="str">
            <v>X</v>
          </cell>
          <cell r="I17"/>
          <cell r="J17" t="str">
            <v>X</v>
          </cell>
          <cell r="K17"/>
          <cell r="L17" t="str">
            <v>PSEE &amp; SPAS Cat. A</v>
          </cell>
          <cell r="M17" t="str">
            <v>PSEE &amp; SPAS Cat. A</v>
          </cell>
        </row>
        <row r="18">
          <cell r="C18" t="str">
            <v>15545-48-9</v>
          </cell>
          <cell r="D18" t="str">
            <v>Cat. A</v>
          </cell>
          <cell r="E18"/>
          <cell r="F18"/>
          <cell r="G18" t="str">
            <v>X</v>
          </cell>
          <cell r="H18" t="str">
            <v>X</v>
          </cell>
          <cell r="I18" t="str">
            <v>X</v>
          </cell>
          <cell r="J18" t="str">
            <v>X</v>
          </cell>
          <cell r="K18"/>
          <cell r="L18" t="str">
            <v>PSEE &amp; SPAS Cat. A</v>
          </cell>
          <cell r="M18" t="str">
            <v>PSEE &amp; SPAS Cat. A</v>
          </cell>
        </row>
        <row r="19">
          <cell r="C19" t="str">
            <v>7440-47-3</v>
          </cell>
          <cell r="D19" t="str">
            <v>Cat. A</v>
          </cell>
          <cell r="E19"/>
          <cell r="F19"/>
          <cell r="G19"/>
          <cell r="H19" t="str">
            <v>X</v>
          </cell>
          <cell r="I19" t="str">
            <v>X</v>
          </cell>
          <cell r="J19" t="str">
            <v>X</v>
          </cell>
          <cell r="K19" t="str">
            <v>X</v>
          </cell>
          <cell r="L19" t="str">
            <v>PSEE &amp; SPAS Cat. A</v>
          </cell>
          <cell r="M19" t="str">
            <v>PSEE &amp; SPAS Cat. A</v>
          </cell>
        </row>
        <row r="20">
          <cell r="C20" t="str">
            <v>7440-48-4</v>
          </cell>
          <cell r="D20" t="str">
            <v>Cat. A</v>
          </cell>
          <cell r="E20"/>
          <cell r="F20"/>
          <cell r="G20"/>
          <cell r="H20" t="str">
            <v>X</v>
          </cell>
          <cell r="I20" t="str">
            <v>X</v>
          </cell>
          <cell r="J20" t="str">
            <v>X</v>
          </cell>
          <cell r="K20" t="str">
            <v>X</v>
          </cell>
          <cell r="L20" t="str">
            <v>Cat. A</v>
          </cell>
          <cell r="M20" t="str">
            <v>SPAS Cat. A</v>
          </cell>
        </row>
        <row r="21">
          <cell r="C21" t="str">
            <v>7440-50-8</v>
          </cell>
          <cell r="D21" t="str">
            <v>Cat. A</v>
          </cell>
          <cell r="E21"/>
          <cell r="F21"/>
          <cell r="G21"/>
          <cell r="H21" t="str">
            <v>X</v>
          </cell>
          <cell r="I21" t="str">
            <v>X</v>
          </cell>
          <cell r="J21" t="str">
            <v>X</v>
          </cell>
          <cell r="K21" t="str">
            <v>X</v>
          </cell>
          <cell r="L21" t="str">
            <v>PSEE &amp; SPAS Cat. A</v>
          </cell>
          <cell r="M21" t="str">
            <v>PSEE &amp; SPAS Cat. A</v>
          </cell>
        </row>
        <row r="22">
          <cell r="C22" t="str">
            <v>57-12-5</v>
          </cell>
          <cell r="D22" t="str">
            <v>Cat. A</v>
          </cell>
          <cell r="E22"/>
          <cell r="F22"/>
          <cell r="G22"/>
          <cell r="H22" t="str">
            <v>X</v>
          </cell>
          <cell r="I22" t="str">
            <v>X</v>
          </cell>
          <cell r="J22" t="str">
            <v>X</v>
          </cell>
          <cell r="K22"/>
          <cell r="L22" t="str">
            <v>Cat. A</v>
          </cell>
          <cell r="M22" t="str">
            <v>SPAS Cat. A</v>
          </cell>
        </row>
        <row r="23">
          <cell r="C23" t="str">
            <v>121552-61-2</v>
          </cell>
          <cell r="D23" t="str">
            <v>Cat. A</v>
          </cell>
          <cell r="E23"/>
          <cell r="F23"/>
          <cell r="G23" t="str">
            <v>X</v>
          </cell>
          <cell r="H23" t="str">
            <v>X</v>
          </cell>
          <cell r="I23"/>
          <cell r="J23" t="str">
            <v>X</v>
          </cell>
          <cell r="K23" t="str">
            <v>X</v>
          </cell>
          <cell r="L23" t="str">
            <v>PSEE &amp; SPAS Cat. A</v>
          </cell>
          <cell r="M23" t="str">
            <v>PSEE &amp; SPAS Cat. A</v>
          </cell>
        </row>
        <row r="24">
          <cell r="C24" t="str">
            <v>1918-00-9</v>
          </cell>
          <cell r="D24" t="str">
            <v>Cat. A</v>
          </cell>
          <cell r="E24"/>
          <cell r="F24"/>
          <cell r="G24" t="str">
            <v>X</v>
          </cell>
          <cell r="H24" t="str">
            <v>X</v>
          </cell>
          <cell r="I24"/>
          <cell r="J24" t="str">
            <v>X</v>
          </cell>
          <cell r="K24"/>
          <cell r="L24" t="str">
            <v>Cat. A</v>
          </cell>
          <cell r="M24" t="str">
            <v>SPAS Cat. A</v>
          </cell>
        </row>
        <row r="25">
          <cell r="C25" t="str">
            <v>15307-86-5</v>
          </cell>
          <cell r="D25" t="str">
            <v>Cat. A</v>
          </cell>
          <cell r="E25"/>
          <cell r="F25"/>
          <cell r="G25"/>
          <cell r="H25" t="str">
            <v>X</v>
          </cell>
          <cell r="I25" t="str">
            <v>X</v>
          </cell>
          <cell r="J25" t="str">
            <v>X</v>
          </cell>
          <cell r="K25"/>
          <cell r="L25" t="str">
            <v>Cat. A</v>
          </cell>
          <cell r="M25" t="str">
            <v>SPAS Cat. A</v>
          </cell>
        </row>
        <row r="26">
          <cell r="C26" t="str">
            <v>83164-33-4</v>
          </cell>
          <cell r="D26" t="str">
            <v>Cat. A</v>
          </cell>
          <cell r="E26"/>
          <cell r="F26"/>
          <cell r="G26" t="str">
            <v>X</v>
          </cell>
          <cell r="H26" t="str">
            <v>X</v>
          </cell>
          <cell r="I26" t="str">
            <v>X (***)</v>
          </cell>
          <cell r="J26" t="str">
            <v>X</v>
          </cell>
          <cell r="K26" t="str">
            <v>X</v>
          </cell>
          <cell r="L26" t="str">
            <v>PSEE &amp; SPAS Cat. A</v>
          </cell>
          <cell r="M26" t="str">
            <v>PSEE &amp; SPAS Cat. A</v>
          </cell>
        </row>
        <row r="27">
          <cell r="C27" t="str">
            <v>87674-68-8</v>
          </cell>
          <cell r="D27" t="str">
            <v>Cat. A</v>
          </cell>
          <cell r="E27"/>
          <cell r="F27"/>
          <cell r="G27" t="str">
            <v>X</v>
          </cell>
          <cell r="H27" t="str">
            <v>X</v>
          </cell>
          <cell r="I27"/>
          <cell r="J27" t="str">
            <v>X</v>
          </cell>
          <cell r="K27"/>
          <cell r="L27" t="str">
            <v>Cat. A</v>
          </cell>
          <cell r="M27" t="str">
            <v>SPAS Cat. A</v>
          </cell>
        </row>
        <row r="28">
          <cell r="C28" t="str">
            <v>67306-00-7</v>
          </cell>
          <cell r="D28" t="str">
            <v>Cat. A</v>
          </cell>
          <cell r="E28"/>
          <cell r="F28"/>
          <cell r="G28" t="str">
            <v>X</v>
          </cell>
          <cell r="H28" t="str">
            <v>X</v>
          </cell>
          <cell r="I28" t="str">
            <v>X</v>
          </cell>
          <cell r="J28" t="str">
            <v>X</v>
          </cell>
          <cell r="K28"/>
          <cell r="L28" t="str">
            <v>Cat. A</v>
          </cell>
          <cell r="M28" t="str">
            <v>SPAS Cat. A</v>
          </cell>
        </row>
        <row r="29">
          <cell r="C29" t="str">
            <v>61213-25-0</v>
          </cell>
          <cell r="D29" t="str">
            <v>Cat. A</v>
          </cell>
          <cell r="E29"/>
          <cell r="F29"/>
          <cell r="G29" t="str">
            <v>X</v>
          </cell>
          <cell r="H29" t="str">
            <v>X</v>
          </cell>
          <cell r="I29"/>
          <cell r="J29" t="str">
            <v>X</v>
          </cell>
          <cell r="K29"/>
          <cell r="L29" t="str">
            <v>Cat. A</v>
          </cell>
          <cell r="M29" t="str">
            <v>SPAS Cat. A</v>
          </cell>
        </row>
        <row r="30">
          <cell r="C30" t="str">
            <v>1071-83-6</v>
          </cell>
          <cell r="D30" t="str">
            <v>Cat. A</v>
          </cell>
          <cell r="E30"/>
          <cell r="F30"/>
          <cell r="G30" t="str">
            <v>X</v>
          </cell>
          <cell r="H30" t="str">
            <v>X</v>
          </cell>
          <cell r="I30" t="str">
            <v>X</v>
          </cell>
          <cell r="J30" t="str">
            <v>X</v>
          </cell>
          <cell r="K30"/>
          <cell r="L30" t="str">
            <v>PSEE &amp; SPAS Cat. A</v>
          </cell>
          <cell r="M30" t="str">
            <v>PSEE &amp; SPAS Cat. A</v>
          </cell>
        </row>
        <row r="31">
          <cell r="C31" t="str">
            <v>15687-27-1</v>
          </cell>
          <cell r="D31" t="str">
            <v>Cat. A</v>
          </cell>
          <cell r="E31"/>
          <cell r="F31"/>
          <cell r="G31"/>
          <cell r="H31" t="str">
            <v>X</v>
          </cell>
          <cell r="I31" t="str">
            <v>X</v>
          </cell>
          <cell r="J31" t="str">
            <v>X</v>
          </cell>
          <cell r="K31"/>
          <cell r="L31" t="str">
            <v>Cat. A</v>
          </cell>
          <cell r="M31" t="str">
            <v>SPAS Cat. A</v>
          </cell>
        </row>
        <row r="32">
          <cell r="C32" t="str">
            <v>138261-41-3</v>
          </cell>
          <cell r="D32" t="str">
            <v>Cat. A</v>
          </cell>
          <cell r="E32"/>
          <cell r="F32"/>
          <cell r="G32" t="str">
            <v>X</v>
          </cell>
          <cell r="H32" t="str">
            <v>X</v>
          </cell>
          <cell r="I32" t="str">
            <v>X</v>
          </cell>
          <cell r="J32" t="str">
            <v>X</v>
          </cell>
          <cell r="K32"/>
          <cell r="L32" t="str">
            <v>PSEE &amp; SPAS Cat. A</v>
          </cell>
          <cell r="M32" t="str">
            <v>PSEE &amp; SPAS Cat. A</v>
          </cell>
        </row>
        <row r="33">
          <cell r="C33" t="str">
            <v>36734-19-7</v>
          </cell>
          <cell r="D33" t="str">
            <v>Cat. A</v>
          </cell>
          <cell r="E33"/>
          <cell r="F33"/>
          <cell r="G33" t="str">
            <v>X</v>
          </cell>
          <cell r="H33" t="str">
            <v>X</v>
          </cell>
          <cell r="I33"/>
          <cell r="J33" t="str">
            <v>X</v>
          </cell>
          <cell r="K33"/>
          <cell r="L33" t="str">
            <v>PSEE &amp; SPAS Cat. A</v>
          </cell>
          <cell r="M33" t="str">
            <v>PSEE &amp; SPAS Cat. A</v>
          </cell>
        </row>
        <row r="34">
          <cell r="C34" t="str">
            <v>22071-15-4</v>
          </cell>
          <cell r="D34" t="str">
            <v>Cat. A</v>
          </cell>
          <cell r="E34"/>
          <cell r="F34"/>
          <cell r="G34"/>
          <cell r="H34" t="str">
            <v>X</v>
          </cell>
          <cell r="I34" t="str">
            <v>X</v>
          </cell>
          <cell r="J34" t="str">
            <v>X</v>
          </cell>
          <cell r="K34"/>
          <cell r="L34" t="str">
            <v>Cat. A</v>
          </cell>
          <cell r="M34" t="str">
            <v>SPAS Cat. A</v>
          </cell>
        </row>
        <row r="35">
          <cell r="C35">
            <v>96639</v>
          </cell>
          <cell r="D35" t="str">
            <v>Cat. A</v>
          </cell>
          <cell r="E35"/>
          <cell r="F35"/>
          <cell r="G35" t="str">
            <v>X</v>
          </cell>
          <cell r="H35" t="str">
            <v>X</v>
          </cell>
          <cell r="I35"/>
          <cell r="J35" t="str">
            <v>X</v>
          </cell>
          <cell r="K35"/>
          <cell r="L35" t="str">
            <v>Cat. A</v>
          </cell>
          <cell r="M35" t="str">
            <v>SPAS Cat. A</v>
          </cell>
        </row>
        <row r="36">
          <cell r="C36" t="str">
            <v>330-55-2</v>
          </cell>
          <cell r="D36" t="str">
            <v>Cat. A</v>
          </cell>
          <cell r="E36"/>
          <cell r="F36"/>
          <cell r="G36" t="str">
            <v>X</v>
          </cell>
          <cell r="H36"/>
          <cell r="I36" t="str">
            <v>X</v>
          </cell>
          <cell r="J36" t="str">
            <v>X</v>
          </cell>
          <cell r="K36"/>
          <cell r="L36" t="str">
            <v>PSEE &amp; SPAS Cat. A</v>
          </cell>
          <cell r="M36" t="str">
            <v>PSEE &amp; SPAS Cat. A</v>
          </cell>
        </row>
        <row r="37">
          <cell r="C37" t="str">
            <v>108-62-3</v>
          </cell>
          <cell r="D37" t="str">
            <v>Cat. A</v>
          </cell>
          <cell r="E37"/>
          <cell r="F37"/>
          <cell r="G37" t="str">
            <v>X</v>
          </cell>
          <cell r="H37" t="str">
            <v>X</v>
          </cell>
          <cell r="I37"/>
          <cell r="J37" t="str">
            <v>X</v>
          </cell>
          <cell r="K37"/>
          <cell r="L37" t="str">
            <v>PSEE &amp; SPAS Cat. A</v>
          </cell>
          <cell r="M37" t="str">
            <v>PSEE &amp; SPAS Cat. A</v>
          </cell>
        </row>
        <row r="38">
          <cell r="C38" t="str">
            <v>67129-08-2</v>
          </cell>
          <cell r="D38" t="str">
            <v>Cat. A</v>
          </cell>
          <cell r="E38"/>
          <cell r="F38"/>
          <cell r="G38" t="str">
            <v>X</v>
          </cell>
          <cell r="H38" t="str">
            <v>X</v>
          </cell>
          <cell r="I38"/>
          <cell r="J38" t="str">
            <v>X</v>
          </cell>
          <cell r="K38"/>
          <cell r="L38" t="str">
            <v>PSEE &amp; SPAS Cat. A</v>
          </cell>
          <cell r="M38" t="str">
            <v>PSEE &amp; SPAS Cat. A</v>
          </cell>
        </row>
        <row r="39">
          <cell r="C39" t="str">
            <v>51218-45-2</v>
          </cell>
          <cell r="D39" t="str">
            <v>Cat. A</v>
          </cell>
          <cell r="E39"/>
          <cell r="F39"/>
          <cell r="G39" t="str">
            <v>X</v>
          </cell>
          <cell r="H39" t="str">
            <v>X</v>
          </cell>
          <cell r="I39" t="str">
            <v>X</v>
          </cell>
          <cell r="J39" t="str">
            <v>X</v>
          </cell>
          <cell r="K39"/>
          <cell r="L39" t="str">
            <v>Cat. A</v>
          </cell>
          <cell r="M39" t="str">
            <v>SPAS Cat. A</v>
          </cell>
        </row>
        <row r="40">
          <cell r="C40" t="str">
            <v>171118-09-5</v>
          </cell>
          <cell r="D40" t="str">
            <v>Cat. A</v>
          </cell>
          <cell r="E40"/>
          <cell r="F40"/>
          <cell r="G40" t="str">
            <v>X</v>
          </cell>
          <cell r="H40" t="str">
            <v>X</v>
          </cell>
          <cell r="I40" t="str">
            <v>X</v>
          </cell>
          <cell r="J40" t="str">
            <v>X</v>
          </cell>
          <cell r="K40"/>
          <cell r="L40" t="str">
            <v>Cat. A</v>
          </cell>
          <cell r="M40" t="str">
            <v>SPAS Cat. A</v>
          </cell>
        </row>
        <row r="41">
          <cell r="C41" t="str">
            <v>152019-73-3</v>
          </cell>
          <cell r="D41" t="str">
            <v>Cat. A</v>
          </cell>
          <cell r="E41"/>
          <cell r="F41"/>
          <cell r="G41" t="str">
            <v>X</v>
          </cell>
          <cell r="H41" t="str">
            <v>X</v>
          </cell>
          <cell r="I41" t="str">
            <v>X</v>
          </cell>
          <cell r="J41" t="str">
            <v>X</v>
          </cell>
          <cell r="K41"/>
          <cell r="L41" t="str">
            <v>Cat. A</v>
          </cell>
          <cell r="M41" t="str">
            <v>SPAS Cat. A</v>
          </cell>
        </row>
        <row r="42">
          <cell r="C42" t="str">
            <v>111991-09-4</v>
          </cell>
          <cell r="D42" t="str">
            <v>Cat. A</v>
          </cell>
          <cell r="E42"/>
          <cell r="F42"/>
          <cell r="G42" t="str">
            <v>X</v>
          </cell>
          <cell r="H42" t="str">
            <v>X</v>
          </cell>
          <cell r="I42"/>
          <cell r="J42" t="str">
            <v>X</v>
          </cell>
          <cell r="K42"/>
          <cell r="L42" t="str">
            <v>PSEE &amp; SPAS Cat. A</v>
          </cell>
          <cell r="M42" t="str">
            <v>PSEE &amp; SPAS Cat. A</v>
          </cell>
        </row>
        <row r="43">
          <cell r="C43" t="str">
            <v>19666-30-9</v>
          </cell>
          <cell r="D43" t="str">
            <v>Cat. A</v>
          </cell>
          <cell r="E43"/>
          <cell r="F43"/>
          <cell r="G43" t="str">
            <v>X</v>
          </cell>
          <cell r="H43" t="str">
            <v>X</v>
          </cell>
          <cell r="I43" t="str">
            <v>X</v>
          </cell>
          <cell r="J43" t="str">
            <v>X</v>
          </cell>
          <cell r="K43"/>
          <cell r="L43" t="str">
            <v>PSEE &amp; SPAS Cat. A</v>
          </cell>
          <cell r="M43" t="str">
            <v>PSEE &amp; SPAS Cat. A</v>
          </cell>
        </row>
        <row r="44">
          <cell r="C44" t="str">
            <v>604-75-1</v>
          </cell>
          <cell r="D44" t="str">
            <v>Cat. A</v>
          </cell>
          <cell r="E44"/>
          <cell r="F44"/>
          <cell r="G44"/>
          <cell r="H44" t="str">
            <v>X</v>
          </cell>
          <cell r="I44" t="str">
            <v>X</v>
          </cell>
          <cell r="J44" t="str">
            <v>X</v>
          </cell>
          <cell r="K44"/>
          <cell r="L44" t="str">
            <v>Cat. A</v>
          </cell>
          <cell r="M44" t="str">
            <v>SPAS Cat. A</v>
          </cell>
        </row>
        <row r="45">
          <cell r="C45" t="str">
            <v>103-90-2</v>
          </cell>
          <cell r="D45" t="str">
            <v>Cat. A</v>
          </cell>
          <cell r="E45"/>
          <cell r="F45"/>
          <cell r="G45"/>
          <cell r="H45" t="str">
            <v>X</v>
          </cell>
          <cell r="I45" t="str">
            <v>X</v>
          </cell>
          <cell r="J45" t="str">
            <v>X</v>
          </cell>
          <cell r="K45"/>
          <cell r="L45" t="str">
            <v>Cat. A</v>
          </cell>
          <cell r="M45" t="str">
            <v>SPAS Cat. A</v>
          </cell>
        </row>
        <row r="46">
          <cell r="C46" t="str">
            <v>40487-42-1</v>
          </cell>
          <cell r="D46" t="str">
            <v>Cat. A</v>
          </cell>
          <cell r="E46"/>
          <cell r="F46"/>
          <cell r="G46" t="str">
            <v>X</v>
          </cell>
          <cell r="H46" t="str">
            <v>X</v>
          </cell>
          <cell r="I46" t="str">
            <v>X (***)</v>
          </cell>
          <cell r="J46" t="str">
            <v>X</v>
          </cell>
          <cell r="K46" t="str">
            <v>X</v>
          </cell>
          <cell r="L46" t="str">
            <v>PSEE &amp; SPAS Cat. A</v>
          </cell>
          <cell r="M46" t="str">
            <v>PSEE &amp; SPAS Cat. A</v>
          </cell>
        </row>
        <row r="47">
          <cell r="C47" t="str">
            <v>126-73-8</v>
          </cell>
          <cell r="D47" t="str">
            <v>Cat. A</v>
          </cell>
          <cell r="E47"/>
          <cell r="F47"/>
          <cell r="G47"/>
          <cell r="H47" t="str">
            <v>X</v>
          </cell>
          <cell r="I47"/>
          <cell r="J47" t="str">
            <v>X</v>
          </cell>
          <cell r="K47"/>
          <cell r="L47" t="str">
            <v>PSEE &amp; SPAS Cat. A</v>
          </cell>
          <cell r="M47" t="str">
            <v>PSEE &amp; SPAS Cat. A</v>
          </cell>
        </row>
        <row r="48">
          <cell r="C48" t="str">
            <v>51-03-6</v>
          </cell>
          <cell r="D48" t="str">
            <v>Cat. A</v>
          </cell>
          <cell r="E48"/>
          <cell r="F48"/>
          <cell r="G48" t="str">
            <v>X</v>
          </cell>
          <cell r="H48" t="str">
            <v>X</v>
          </cell>
          <cell r="I48" t="str">
            <v>X</v>
          </cell>
          <cell r="J48" t="str">
            <v>X</v>
          </cell>
          <cell r="K48"/>
          <cell r="L48" t="str">
            <v>Cat. A</v>
          </cell>
          <cell r="M48" t="str">
            <v>SPAS Cat. A</v>
          </cell>
        </row>
        <row r="49">
          <cell r="C49" t="str">
            <v>23103-98-2</v>
          </cell>
          <cell r="D49" t="str">
            <v>Cat. A</v>
          </cell>
          <cell r="E49"/>
          <cell r="F49"/>
          <cell r="G49" t="str">
            <v>X</v>
          </cell>
          <cell r="H49" t="str">
            <v>X</v>
          </cell>
          <cell r="I49"/>
          <cell r="J49" t="str">
            <v>X</v>
          </cell>
          <cell r="K49"/>
          <cell r="L49" t="str">
            <v>Cat. A</v>
          </cell>
          <cell r="M49" t="str">
            <v>SPAS Cat. A</v>
          </cell>
        </row>
        <row r="50">
          <cell r="C50" t="str">
            <v>23950-58-5</v>
          </cell>
          <cell r="D50" t="str">
            <v>Cat. A</v>
          </cell>
          <cell r="E50"/>
          <cell r="F50"/>
          <cell r="G50" t="str">
            <v>X</v>
          </cell>
          <cell r="H50" t="str">
            <v>X</v>
          </cell>
          <cell r="I50" t="str">
            <v>X</v>
          </cell>
          <cell r="J50" t="str">
            <v>X</v>
          </cell>
          <cell r="K50"/>
          <cell r="L50" t="str">
            <v>Cat. A</v>
          </cell>
          <cell r="M50" t="str">
            <v>SPAS Cat. A</v>
          </cell>
        </row>
        <row r="51">
          <cell r="C51" t="str">
            <v>52888-80-9</v>
          </cell>
          <cell r="D51" t="str">
            <v>Cat. A</v>
          </cell>
          <cell r="E51"/>
          <cell r="F51"/>
          <cell r="G51" t="str">
            <v>X</v>
          </cell>
          <cell r="H51" t="str">
            <v>X</v>
          </cell>
          <cell r="I51" t="str">
            <v>X</v>
          </cell>
          <cell r="J51" t="str">
            <v>X</v>
          </cell>
          <cell r="K51"/>
          <cell r="L51" t="str">
            <v>Cat. A</v>
          </cell>
          <cell r="M51" t="str">
            <v>SPAS Cat. A</v>
          </cell>
        </row>
        <row r="52">
          <cell r="C52" t="str">
            <v>723-46-6</v>
          </cell>
          <cell r="D52" t="str">
            <v>Cat. A</v>
          </cell>
          <cell r="E52"/>
          <cell r="F52"/>
          <cell r="G52"/>
          <cell r="H52" t="str">
            <v>X</v>
          </cell>
          <cell r="I52" t="str">
            <v>X</v>
          </cell>
          <cell r="J52" t="str">
            <v>X</v>
          </cell>
          <cell r="K52"/>
          <cell r="L52" t="str">
            <v>Cat. A</v>
          </cell>
          <cell r="M52" t="str">
            <v>SPAS Cat. A</v>
          </cell>
        </row>
        <row r="53">
          <cell r="C53" t="str">
            <v>107534-96-3</v>
          </cell>
          <cell r="D53" t="str">
            <v>Cat. A</v>
          </cell>
          <cell r="E53"/>
          <cell r="F53"/>
          <cell r="G53" t="str">
            <v>X</v>
          </cell>
          <cell r="H53" t="str">
            <v>X</v>
          </cell>
          <cell r="I53"/>
          <cell r="J53" t="str">
            <v>X</v>
          </cell>
          <cell r="K53"/>
          <cell r="L53" t="str">
            <v>PSEE &amp; SPAS Cat. A</v>
          </cell>
          <cell r="M53" t="str">
            <v>PSEE &amp; SPAS Cat. A</v>
          </cell>
        </row>
        <row r="54">
          <cell r="C54" t="str">
            <v>5915-41-3</v>
          </cell>
          <cell r="D54" t="str">
            <v>Cat. A</v>
          </cell>
          <cell r="E54"/>
          <cell r="F54"/>
          <cell r="G54" t="str">
            <v>X</v>
          </cell>
          <cell r="H54" t="str">
            <v>X</v>
          </cell>
          <cell r="I54" t="str">
            <v>X</v>
          </cell>
          <cell r="J54" t="str">
            <v>X</v>
          </cell>
          <cell r="K54"/>
          <cell r="L54" t="str">
            <v>Cat. A</v>
          </cell>
          <cell r="M54" t="str">
            <v>SPAS Cat. A</v>
          </cell>
        </row>
        <row r="55">
          <cell r="C55" t="str">
            <v>7440-28-0</v>
          </cell>
          <cell r="D55" t="str">
            <v>Cat. A</v>
          </cell>
          <cell r="E55"/>
          <cell r="F55"/>
          <cell r="G55"/>
          <cell r="H55" t="str">
            <v>X</v>
          </cell>
          <cell r="I55" t="str">
            <v>X</v>
          </cell>
          <cell r="J55" t="str">
            <v>X</v>
          </cell>
          <cell r="K55" t="str">
            <v>X</v>
          </cell>
          <cell r="L55" t="str">
            <v>Cat. A</v>
          </cell>
          <cell r="M55" t="str">
            <v>SPAS Cat. A</v>
          </cell>
        </row>
        <row r="56">
          <cell r="C56" t="str">
            <v>148-79-8</v>
          </cell>
          <cell r="D56" t="str">
            <v>Cat. A</v>
          </cell>
          <cell r="E56"/>
          <cell r="F56"/>
          <cell r="G56" t="str">
            <v>X</v>
          </cell>
          <cell r="H56" t="str">
            <v>X</v>
          </cell>
          <cell r="I56" t="str">
            <v>X</v>
          </cell>
          <cell r="J56" t="str">
            <v>X</v>
          </cell>
          <cell r="K56"/>
          <cell r="L56" t="str">
            <v>PSEE &amp; SPAS Cat. A</v>
          </cell>
          <cell r="M56" t="str">
            <v>PSEE &amp; SPAS Cat. A</v>
          </cell>
        </row>
        <row r="57">
          <cell r="C57" t="str">
            <v>142459-58-3</v>
          </cell>
          <cell r="D57" t="str">
            <v>Cat. A</v>
          </cell>
          <cell r="E57"/>
          <cell r="F57"/>
          <cell r="G57" t="str">
            <v>X</v>
          </cell>
          <cell r="H57" t="str">
            <v>X</v>
          </cell>
          <cell r="I57" t="str">
            <v>X</v>
          </cell>
          <cell r="J57" t="str">
            <v>X</v>
          </cell>
          <cell r="K57"/>
          <cell r="L57" t="str">
            <v>Cat. A</v>
          </cell>
          <cell r="M57" t="str">
            <v>SPAS Cat. A</v>
          </cell>
        </row>
        <row r="58">
          <cell r="C58" t="str">
            <v>108-88-3</v>
          </cell>
          <cell r="D58" t="str">
            <v>Cat. A</v>
          </cell>
          <cell r="E58"/>
          <cell r="F58"/>
          <cell r="G58"/>
          <cell r="H58" t="str">
            <v>X</v>
          </cell>
          <cell r="I58"/>
          <cell r="J58" t="str">
            <v>X</v>
          </cell>
          <cell r="K58" t="str">
            <v>X</v>
          </cell>
          <cell r="L58" t="str">
            <v>PSEE &amp; SPAS Cat. A</v>
          </cell>
          <cell r="M58" t="str">
            <v>PSEE &amp; SPAS Cat. A</v>
          </cell>
        </row>
        <row r="59">
          <cell r="C59" t="str">
            <v>1330-20-7</v>
          </cell>
          <cell r="D59" t="str">
            <v>Cat. A</v>
          </cell>
          <cell r="E59"/>
          <cell r="F59"/>
          <cell r="G59"/>
          <cell r="H59" t="str">
            <v>X</v>
          </cell>
          <cell r="I59"/>
          <cell r="J59" t="str">
            <v>X</v>
          </cell>
          <cell r="K59" t="str">
            <v>X</v>
          </cell>
          <cell r="L59" t="str">
            <v>PSEE &amp; SPAS Cat. A</v>
          </cell>
          <cell r="M59" t="str">
            <v>PSEE &amp; SPAS Cat. A</v>
          </cell>
        </row>
        <row r="60">
          <cell r="C60" t="str">
            <v>7440-66-6</v>
          </cell>
          <cell r="D60" t="str">
            <v>Cat. A</v>
          </cell>
          <cell r="E60"/>
          <cell r="F60"/>
          <cell r="G60"/>
          <cell r="H60" t="str">
            <v>X</v>
          </cell>
          <cell r="I60" t="str">
            <v>X</v>
          </cell>
          <cell r="J60" t="str">
            <v>X</v>
          </cell>
          <cell r="K60" t="str">
            <v>X</v>
          </cell>
          <cell r="L60" t="str">
            <v>PSEE &amp; SPAS Cat. A</v>
          </cell>
          <cell r="M60" t="str">
            <v>PSEE &amp; SPAS Cat. A</v>
          </cell>
        </row>
        <row r="61">
          <cell r="C61" t="str">
            <v>3567-62-2</v>
          </cell>
          <cell r="D61"/>
          <cell r="E61" t="str">
            <v>Cat. B</v>
          </cell>
          <cell r="F61"/>
          <cell r="G61" t="str">
            <v>X</v>
          </cell>
          <cell r="H61" t="str">
            <v>X</v>
          </cell>
          <cell r="I61"/>
          <cell r="J61" t="str">
            <v>X</v>
          </cell>
          <cell r="K61"/>
          <cell r="M61" t="str">
            <v>SPAS Cat. B</v>
          </cell>
        </row>
        <row r="62">
          <cell r="C62" t="str">
            <v>634-66-2</v>
          </cell>
          <cell r="D62"/>
          <cell r="E62" t="str">
            <v>Cat. B</v>
          </cell>
          <cell r="F62"/>
          <cell r="G62"/>
          <cell r="H62" t="str">
            <v>X</v>
          </cell>
          <cell r="I62"/>
          <cell r="J62"/>
          <cell r="K62" t="str">
            <v>X</v>
          </cell>
          <cell r="M62" t="str">
            <v>SPAS Cat. B</v>
          </cell>
        </row>
        <row r="63">
          <cell r="C63" t="str">
            <v>634-90-2</v>
          </cell>
          <cell r="D63"/>
          <cell r="E63" t="str">
            <v>Cat. B</v>
          </cell>
          <cell r="F63"/>
          <cell r="G63"/>
          <cell r="H63" t="str">
            <v>X</v>
          </cell>
          <cell r="I63"/>
          <cell r="J63"/>
          <cell r="K63" t="str">
            <v>X</v>
          </cell>
          <cell r="M63" t="str">
            <v>SPAS Cat. B</v>
          </cell>
        </row>
        <row r="64">
          <cell r="C64" t="str">
            <v>108-73-6</v>
          </cell>
          <cell r="D64"/>
          <cell r="E64" t="str">
            <v>Cat. B</v>
          </cell>
          <cell r="F64"/>
          <cell r="G64"/>
          <cell r="H64" t="str">
            <v>X</v>
          </cell>
          <cell r="I64" t="str">
            <v>X</v>
          </cell>
          <cell r="J64" t="str">
            <v>X</v>
          </cell>
          <cell r="K64"/>
          <cell r="M64" t="str">
            <v>SPAS Cat. B</v>
          </cell>
        </row>
        <row r="65">
          <cell r="C65" t="str">
            <v>53949-53-4</v>
          </cell>
          <cell r="D65"/>
          <cell r="E65" t="str">
            <v>Cat. B</v>
          </cell>
          <cell r="F65"/>
          <cell r="G65"/>
          <cell r="H65" t="str">
            <v>X</v>
          </cell>
          <cell r="I65"/>
          <cell r="J65" t="str">
            <v>X</v>
          </cell>
          <cell r="K65"/>
          <cell r="M65" t="str">
            <v>SPAS Cat. B</v>
          </cell>
        </row>
        <row r="66">
          <cell r="C66" t="str">
            <v>3088-31-1</v>
          </cell>
          <cell r="D66"/>
          <cell r="E66"/>
          <cell r="F66" t="str">
            <v>Cat. C</v>
          </cell>
          <cell r="G66"/>
          <cell r="H66" t="str">
            <v>X</v>
          </cell>
          <cell r="I66" t="str">
            <v>X</v>
          </cell>
          <cell r="J66" t="str">
            <v>X</v>
          </cell>
          <cell r="K66"/>
          <cell r="M66" t="str">
            <v>SPAS Cat. C</v>
          </cell>
        </row>
        <row r="67">
          <cell r="C67" t="str">
            <v>4394-00-7</v>
          </cell>
          <cell r="D67"/>
          <cell r="E67" t="str">
            <v>Cat. B</v>
          </cell>
          <cell r="F67"/>
          <cell r="G67"/>
          <cell r="H67" t="str">
            <v>X</v>
          </cell>
          <cell r="I67" t="str">
            <v>X</v>
          </cell>
          <cell r="J67" t="str">
            <v>X</v>
          </cell>
          <cell r="K67"/>
          <cell r="M67" t="str">
            <v>SPAS Cat. B</v>
          </cell>
        </row>
        <row r="68">
          <cell r="C68" t="str">
            <v>2668-47-5</v>
          </cell>
          <cell r="D68"/>
          <cell r="E68" t="str">
            <v>Cat. B</v>
          </cell>
          <cell r="F68"/>
          <cell r="G68"/>
          <cell r="H68"/>
          <cell r="I68" t="str">
            <v>X</v>
          </cell>
          <cell r="J68"/>
          <cell r="K68" t="str">
            <v>X</v>
          </cell>
          <cell r="M68" t="str">
            <v>SPAS Cat. B</v>
          </cell>
        </row>
        <row r="69">
          <cell r="C69" t="str">
            <v>9004-82-4</v>
          </cell>
          <cell r="D69"/>
          <cell r="E69"/>
          <cell r="F69" t="str">
            <v>Cat. C</v>
          </cell>
          <cell r="G69"/>
          <cell r="H69" t="str">
            <v>X</v>
          </cell>
          <cell r="I69" t="str">
            <v>X</v>
          </cell>
          <cell r="J69" t="str">
            <v>X</v>
          </cell>
          <cell r="K69"/>
          <cell r="M69" t="str">
            <v>SPAS Cat. C</v>
          </cell>
        </row>
        <row r="70">
          <cell r="C70" t="str">
            <v>64359-81-5</v>
          </cell>
          <cell r="D70"/>
          <cell r="E70"/>
          <cell r="F70" t="str">
            <v>Cat. C</v>
          </cell>
          <cell r="G70"/>
          <cell r="H70" t="str">
            <v>X</v>
          </cell>
          <cell r="I70" t="str">
            <v>X</v>
          </cell>
          <cell r="J70" t="str">
            <v>X</v>
          </cell>
          <cell r="K70" t="str">
            <v>X</v>
          </cell>
          <cell r="M70" t="str">
            <v>SPAS Cat. C</v>
          </cell>
        </row>
        <row r="71">
          <cell r="C71" t="str">
            <v>36861-47-9</v>
          </cell>
          <cell r="D71"/>
          <cell r="E71" t="str">
            <v>Cat. B</v>
          </cell>
          <cell r="F71"/>
          <cell r="G71"/>
          <cell r="H71" t="str">
            <v>X</v>
          </cell>
          <cell r="I71"/>
          <cell r="J71"/>
          <cell r="K71" t="str">
            <v>X</v>
          </cell>
          <cell r="M71" t="str">
            <v>SPAS Cat. B</v>
          </cell>
        </row>
        <row r="72">
          <cell r="C72" t="str">
            <v>27176-93-8</v>
          </cell>
          <cell r="D72"/>
          <cell r="E72" t="str">
            <v>Cat. B</v>
          </cell>
          <cell r="F72"/>
          <cell r="G72"/>
          <cell r="H72" t="str">
            <v>X</v>
          </cell>
          <cell r="I72" t="str">
            <v>X</v>
          </cell>
          <cell r="J72"/>
          <cell r="K72" t="str">
            <v>X</v>
          </cell>
          <cell r="M72" t="str">
            <v>SPAS Cat. B</v>
          </cell>
        </row>
        <row r="73">
          <cell r="C73"/>
          <cell r="D73"/>
          <cell r="E73" t="str">
            <v>Cat. B</v>
          </cell>
          <cell r="F73"/>
          <cell r="G73"/>
          <cell r="H73" t="str">
            <v>X</v>
          </cell>
          <cell r="I73" t="str">
            <v>X</v>
          </cell>
          <cell r="J73" t="str">
            <v>X</v>
          </cell>
          <cell r="K73" t="str">
            <v>X</v>
          </cell>
          <cell r="M73" t="str">
            <v>SPAS Cat. B</v>
          </cell>
        </row>
        <row r="74">
          <cell r="C74" t="str">
            <v>17540-75-9</v>
          </cell>
          <cell r="D74"/>
          <cell r="E74" t="str">
            <v>Cat. B</v>
          </cell>
          <cell r="F74"/>
          <cell r="G74"/>
          <cell r="H74" t="str">
            <v>X</v>
          </cell>
          <cell r="I74" t="str">
            <v>X</v>
          </cell>
          <cell r="J74"/>
          <cell r="K74" t="str">
            <v>X</v>
          </cell>
          <cell r="M74" t="str">
            <v>SPAS Cat. B</v>
          </cell>
        </row>
        <row r="75">
          <cell r="C75" t="str">
            <v>98-54-4</v>
          </cell>
          <cell r="D75"/>
          <cell r="E75" t="str">
            <v>Cat. B</v>
          </cell>
          <cell r="F75"/>
          <cell r="G75"/>
          <cell r="H75" t="str">
            <v>X</v>
          </cell>
          <cell r="I75" t="str">
            <v>X</v>
          </cell>
          <cell r="J75"/>
          <cell r="K75" t="str">
            <v>X</v>
          </cell>
          <cell r="M75" t="str">
            <v>SPAS Cat. B</v>
          </cell>
        </row>
        <row r="76">
          <cell r="C76" t="str">
            <v>83-32-9</v>
          </cell>
          <cell r="D76"/>
          <cell r="E76" t="str">
            <v>Cat. B</v>
          </cell>
          <cell r="F76"/>
          <cell r="G76"/>
          <cell r="H76" t="str">
            <v>X</v>
          </cell>
          <cell r="I76"/>
          <cell r="J76"/>
          <cell r="K76" t="str">
            <v>X</v>
          </cell>
          <cell r="M76" t="str">
            <v>SPAS Cat. B</v>
          </cell>
        </row>
        <row r="77">
          <cell r="C77" t="str">
            <v>59-66-5</v>
          </cell>
          <cell r="D77"/>
          <cell r="E77" t="str">
            <v>Cat. B</v>
          </cell>
          <cell r="F77"/>
          <cell r="G77"/>
          <cell r="H77" t="str">
            <v>X</v>
          </cell>
          <cell r="I77" t="str">
            <v>X</v>
          </cell>
          <cell r="J77" t="str">
            <v>X</v>
          </cell>
          <cell r="K77"/>
          <cell r="M77" t="str">
            <v>SPAS Cat. B</v>
          </cell>
        </row>
        <row r="78">
          <cell r="C78" t="str">
            <v>34256-82-1</v>
          </cell>
          <cell r="D78"/>
          <cell r="E78" t="str">
            <v>Cat. B</v>
          </cell>
          <cell r="F78"/>
          <cell r="G78" t="str">
            <v>X</v>
          </cell>
          <cell r="H78" t="str">
            <v>X</v>
          </cell>
          <cell r="I78" t="str">
            <v>X</v>
          </cell>
          <cell r="J78" t="str">
            <v>X</v>
          </cell>
          <cell r="K78"/>
          <cell r="M78" t="str">
            <v>SPAS Cat. B</v>
          </cell>
        </row>
        <row r="79">
          <cell r="C79" t="str">
            <v>79-11-8</v>
          </cell>
          <cell r="D79"/>
          <cell r="E79" t="str">
            <v>Cat. B</v>
          </cell>
          <cell r="F79"/>
          <cell r="G79"/>
          <cell r="H79" t="str">
            <v>X</v>
          </cell>
          <cell r="I79"/>
          <cell r="J79" t="str">
            <v>X</v>
          </cell>
          <cell r="K79"/>
          <cell r="M79" t="str">
            <v>SPAS Cat. B</v>
          </cell>
        </row>
        <row r="80">
          <cell r="C80" t="str">
            <v>335-76-2</v>
          </cell>
          <cell r="D80"/>
          <cell r="E80" t="str">
            <v>Cat. B</v>
          </cell>
          <cell r="F80"/>
          <cell r="G80"/>
          <cell r="H80" t="str">
            <v>X</v>
          </cell>
          <cell r="I80" t="str">
            <v>X</v>
          </cell>
          <cell r="J80" t="str">
            <v>X</v>
          </cell>
          <cell r="K80"/>
          <cell r="M80" t="str">
            <v>SPAS Cat. B</v>
          </cell>
        </row>
        <row r="81">
          <cell r="C81" t="str">
            <v>307-24-4</v>
          </cell>
          <cell r="D81"/>
          <cell r="E81" t="str">
            <v>Cat. B</v>
          </cell>
          <cell r="F81"/>
          <cell r="G81"/>
          <cell r="H81" t="str">
            <v>X</v>
          </cell>
          <cell r="I81"/>
          <cell r="J81" t="str">
            <v>X</v>
          </cell>
          <cell r="K81"/>
          <cell r="M81" t="str">
            <v>SPAS Cat. B</v>
          </cell>
        </row>
        <row r="82">
          <cell r="C82" t="str">
            <v>335-67-1</v>
          </cell>
          <cell r="D82"/>
          <cell r="E82" t="str">
            <v>Cat. B</v>
          </cell>
          <cell r="F82"/>
          <cell r="G82"/>
          <cell r="H82" t="str">
            <v>X</v>
          </cell>
          <cell r="I82"/>
          <cell r="J82" t="str">
            <v>X</v>
          </cell>
          <cell r="K82"/>
          <cell r="M82" t="str">
            <v>SPAS Cat. B</v>
          </cell>
        </row>
        <row r="83">
          <cell r="C83" t="str">
            <v>355-46-4</v>
          </cell>
          <cell r="D83"/>
          <cell r="E83" t="str">
            <v>Cat. B</v>
          </cell>
          <cell r="F83"/>
          <cell r="G83"/>
          <cell r="H83" t="str">
            <v>X</v>
          </cell>
          <cell r="I83"/>
          <cell r="J83" t="str">
            <v>X</v>
          </cell>
          <cell r="K83"/>
          <cell r="M83" t="str">
            <v>SPAS Cat. B</v>
          </cell>
        </row>
        <row r="84">
          <cell r="C84" t="str">
            <v>7429-90-5</v>
          </cell>
          <cell r="D84"/>
          <cell r="E84" t="str">
            <v>Cat. B</v>
          </cell>
          <cell r="F84"/>
          <cell r="G84"/>
          <cell r="H84" t="str">
            <v>X</v>
          </cell>
          <cell r="I84"/>
          <cell r="J84" t="str">
            <v>X</v>
          </cell>
          <cell r="K84" t="str">
            <v>X</v>
          </cell>
          <cell r="M84" t="str">
            <v>SPAS Cat. B</v>
          </cell>
        </row>
        <row r="85">
          <cell r="C85" t="str">
            <v>1951-25-3</v>
          </cell>
          <cell r="D85"/>
          <cell r="E85" t="str">
            <v>Cat. B</v>
          </cell>
          <cell r="F85"/>
          <cell r="G85"/>
          <cell r="H85" t="str">
            <v>X</v>
          </cell>
          <cell r="I85" t="str">
            <v>X</v>
          </cell>
          <cell r="J85"/>
          <cell r="K85" t="str">
            <v>X</v>
          </cell>
          <cell r="M85" t="str">
            <v>SPAS Cat. B</v>
          </cell>
        </row>
        <row r="86">
          <cell r="C86" t="str">
            <v>191-26-4</v>
          </cell>
          <cell r="D86"/>
          <cell r="E86" t="str">
            <v>Cat. B</v>
          </cell>
          <cell r="F86"/>
          <cell r="G86"/>
          <cell r="H86" t="str">
            <v>X</v>
          </cell>
          <cell r="I86" t="str">
            <v>X</v>
          </cell>
          <cell r="J86"/>
          <cell r="K86" t="str">
            <v>X</v>
          </cell>
          <cell r="M86" t="str">
            <v>SPAS Cat. B</v>
          </cell>
        </row>
        <row r="87">
          <cell r="C87" t="str">
            <v>84-65-1</v>
          </cell>
          <cell r="D87"/>
          <cell r="E87" t="str">
            <v>Cat. B</v>
          </cell>
          <cell r="F87"/>
          <cell r="G87"/>
          <cell r="H87" t="str">
            <v>X</v>
          </cell>
          <cell r="I87" t="str">
            <v>X</v>
          </cell>
          <cell r="J87"/>
          <cell r="K87" t="str">
            <v>X</v>
          </cell>
          <cell r="M87" t="str">
            <v>SPAS Cat. B</v>
          </cell>
        </row>
        <row r="88">
          <cell r="C88" t="str">
            <v>7440-36-0</v>
          </cell>
          <cell r="D88"/>
          <cell r="E88" t="str">
            <v>Cat. B</v>
          </cell>
          <cell r="F88"/>
          <cell r="G88"/>
          <cell r="H88" t="str">
            <v>X</v>
          </cell>
          <cell r="I88" t="str">
            <v>X</v>
          </cell>
          <cell r="J88" t="str">
            <v>X</v>
          </cell>
          <cell r="K88" t="str">
            <v>X</v>
          </cell>
          <cell r="M88" t="str">
            <v>SPAS Cat. B</v>
          </cell>
        </row>
        <row r="89">
          <cell r="C89" t="str">
            <v>19988-24-0</v>
          </cell>
          <cell r="D89"/>
          <cell r="E89" t="str">
            <v>Cat. B</v>
          </cell>
          <cell r="F89"/>
          <cell r="G89" t="str">
            <v>X</v>
          </cell>
          <cell r="H89" t="str">
            <v>X</v>
          </cell>
          <cell r="I89"/>
          <cell r="J89" t="str">
            <v>X</v>
          </cell>
          <cell r="K89"/>
          <cell r="M89" t="str">
            <v>SPAS Cat. B</v>
          </cell>
        </row>
        <row r="90">
          <cell r="C90" t="str">
            <v>1007-28-9</v>
          </cell>
          <cell r="D90"/>
          <cell r="E90" t="str">
            <v>Cat. B</v>
          </cell>
          <cell r="F90"/>
          <cell r="G90" t="str">
            <v>X</v>
          </cell>
          <cell r="H90" t="str">
            <v>X</v>
          </cell>
          <cell r="I90"/>
          <cell r="J90" t="str">
            <v>X</v>
          </cell>
          <cell r="K90"/>
          <cell r="M90" t="str">
            <v>SPAS Cat. B</v>
          </cell>
        </row>
        <row r="91">
          <cell r="C91" t="str">
            <v>3397-62-4</v>
          </cell>
          <cell r="D91"/>
          <cell r="E91" t="str">
            <v>Cat. B</v>
          </cell>
          <cell r="F91"/>
          <cell r="G91" t="str">
            <v>X</v>
          </cell>
          <cell r="H91" t="str">
            <v>X</v>
          </cell>
          <cell r="I91"/>
          <cell r="J91" t="str">
            <v>X</v>
          </cell>
          <cell r="K91"/>
          <cell r="M91" t="str">
            <v>SPAS Cat. B</v>
          </cell>
        </row>
        <row r="92">
          <cell r="C92" t="str">
            <v>6190-65-4</v>
          </cell>
          <cell r="D92"/>
          <cell r="E92" t="str">
            <v>Cat. B</v>
          </cell>
          <cell r="F92"/>
          <cell r="G92" t="str">
            <v>X</v>
          </cell>
          <cell r="H92" t="str">
            <v>X</v>
          </cell>
          <cell r="I92"/>
          <cell r="J92" t="str">
            <v>X</v>
          </cell>
          <cell r="K92"/>
          <cell r="M92" t="str">
            <v>SPAS Cat. B</v>
          </cell>
        </row>
        <row r="93">
          <cell r="C93" t="str">
            <v>7440-39-3</v>
          </cell>
          <cell r="D93"/>
          <cell r="E93" t="str">
            <v>Cat. B</v>
          </cell>
          <cell r="F93"/>
          <cell r="G93"/>
          <cell r="H93" t="str">
            <v>X</v>
          </cell>
          <cell r="I93" t="str">
            <v>X</v>
          </cell>
          <cell r="J93" t="str">
            <v>X</v>
          </cell>
          <cell r="K93" t="str">
            <v>X</v>
          </cell>
          <cell r="M93" t="str">
            <v>SPAS Cat. B</v>
          </cell>
        </row>
        <row r="94">
          <cell r="C94" t="str">
            <v>2634-33-5</v>
          </cell>
          <cell r="D94"/>
          <cell r="E94"/>
          <cell r="F94" t="str">
            <v>Cat. C</v>
          </cell>
          <cell r="G94"/>
          <cell r="H94" t="str">
            <v>X</v>
          </cell>
          <cell r="I94" t="str">
            <v>X</v>
          </cell>
          <cell r="J94" t="str">
            <v>X</v>
          </cell>
          <cell r="K94"/>
          <cell r="M94" t="str">
            <v>SPAS Cat. C</v>
          </cell>
        </row>
        <row r="95">
          <cell r="C95" t="str">
            <v>7440-41-7</v>
          </cell>
          <cell r="D95"/>
          <cell r="E95" t="str">
            <v>Cat. B</v>
          </cell>
          <cell r="F95"/>
          <cell r="G95"/>
          <cell r="H95" t="str">
            <v>X</v>
          </cell>
          <cell r="I95" t="str">
            <v>X</v>
          </cell>
          <cell r="J95" t="str">
            <v>X</v>
          </cell>
          <cell r="K95" t="str">
            <v>X</v>
          </cell>
          <cell r="M95" t="str">
            <v>SPAS Cat. B</v>
          </cell>
        </row>
        <row r="96">
          <cell r="C96" t="str">
            <v>82657-04-3</v>
          </cell>
          <cell r="D96"/>
          <cell r="E96"/>
          <cell r="F96" t="str">
            <v>Cat. C</v>
          </cell>
          <cell r="G96"/>
          <cell r="H96" t="str">
            <v>X</v>
          </cell>
          <cell r="I96" t="str">
            <v>X</v>
          </cell>
          <cell r="J96"/>
          <cell r="K96" t="str">
            <v>X</v>
          </cell>
          <cell r="M96" t="str">
            <v>SPAS Cat. C</v>
          </cell>
        </row>
        <row r="97">
          <cell r="C97" t="str">
            <v>80-05-7</v>
          </cell>
          <cell r="D97"/>
          <cell r="E97" t="str">
            <v>Cat. B</v>
          </cell>
          <cell r="F97"/>
          <cell r="G97"/>
          <cell r="H97" t="str">
            <v>X</v>
          </cell>
          <cell r="I97" t="str">
            <v>X</v>
          </cell>
          <cell r="J97" t="str">
            <v>X</v>
          </cell>
          <cell r="K97"/>
          <cell r="M97" t="str">
            <v>SPAS Cat. B</v>
          </cell>
        </row>
        <row r="98">
          <cell r="C98" t="str">
            <v>80-09-1</v>
          </cell>
          <cell r="D98"/>
          <cell r="E98" t="str">
            <v>Cat. B</v>
          </cell>
          <cell r="F98"/>
          <cell r="G98"/>
          <cell r="H98" t="str">
            <v>X</v>
          </cell>
          <cell r="I98" t="str">
            <v>X</v>
          </cell>
          <cell r="J98" t="str">
            <v>X</v>
          </cell>
          <cell r="K98"/>
          <cell r="M98" t="str">
            <v>SPAS Cat. B</v>
          </cell>
        </row>
        <row r="99">
          <cell r="C99" t="str">
            <v>1689-84-5</v>
          </cell>
          <cell r="D99"/>
          <cell r="E99" t="str">
            <v>Cat. B</v>
          </cell>
          <cell r="F99"/>
          <cell r="G99" t="str">
            <v>X</v>
          </cell>
          <cell r="H99" t="str">
            <v>X</v>
          </cell>
          <cell r="I99"/>
          <cell r="J99" t="str">
            <v>X</v>
          </cell>
          <cell r="K99"/>
          <cell r="M99" t="str">
            <v>SPAS Cat. B</v>
          </cell>
        </row>
        <row r="100">
          <cell r="C100" t="str">
            <v>74-83-9</v>
          </cell>
          <cell r="D100"/>
          <cell r="E100" t="str">
            <v>Cat. B</v>
          </cell>
          <cell r="F100"/>
          <cell r="G100" t="str">
            <v>X</v>
          </cell>
          <cell r="H100" t="str">
            <v>X</v>
          </cell>
          <cell r="I100"/>
          <cell r="J100" t="str">
            <v>X</v>
          </cell>
          <cell r="K100"/>
          <cell r="M100" t="str">
            <v>SPAS Cat. B</v>
          </cell>
        </row>
        <row r="101">
          <cell r="C101" t="str">
            <v>85-68-7</v>
          </cell>
          <cell r="D101"/>
          <cell r="E101" t="str">
            <v>Cat. B</v>
          </cell>
          <cell r="F101"/>
          <cell r="G101"/>
          <cell r="H101" t="str">
            <v>X</v>
          </cell>
          <cell r="I101" t="str">
            <v>X</v>
          </cell>
          <cell r="J101" t="str">
            <v>X</v>
          </cell>
          <cell r="K101" t="str">
            <v>X</v>
          </cell>
          <cell r="M101" t="str">
            <v>SPAS Cat. B</v>
          </cell>
        </row>
        <row r="102">
          <cell r="C102" t="str">
            <v>15935-54-3</v>
          </cell>
          <cell r="D102"/>
          <cell r="E102" t="str">
            <v>Cat. B</v>
          </cell>
          <cell r="F102"/>
          <cell r="G102"/>
          <cell r="H102" t="str">
            <v>X</v>
          </cell>
          <cell r="I102"/>
          <cell r="J102" t="str">
            <v>X</v>
          </cell>
          <cell r="K102"/>
          <cell r="M102" t="str">
            <v>SPAS Cat. B</v>
          </cell>
        </row>
        <row r="103">
          <cell r="C103" t="str">
            <v>106-48-9</v>
          </cell>
          <cell r="D103"/>
          <cell r="E103" t="str">
            <v>Cat. B</v>
          </cell>
          <cell r="F103"/>
          <cell r="G103"/>
          <cell r="H103" t="str">
            <v>X</v>
          </cell>
          <cell r="I103"/>
          <cell r="J103" t="str">
            <v>X</v>
          </cell>
          <cell r="K103"/>
          <cell r="M103" t="str">
            <v>SPAS Cat. B</v>
          </cell>
        </row>
        <row r="104">
          <cell r="C104" t="str">
            <v>75-01-4</v>
          </cell>
          <cell r="D104"/>
          <cell r="E104" t="str">
            <v>Cat. B</v>
          </cell>
          <cell r="F104"/>
          <cell r="G104"/>
          <cell r="H104" t="str">
            <v>X</v>
          </cell>
          <cell r="I104"/>
          <cell r="J104" t="str">
            <v>X</v>
          </cell>
          <cell r="K104"/>
          <cell r="M104" t="str">
            <v>SPAS Cat. B</v>
          </cell>
        </row>
        <row r="105">
          <cell r="C105" t="str">
            <v>23593-75-1</v>
          </cell>
          <cell r="D105"/>
          <cell r="E105" t="str">
            <v>Cat. B</v>
          </cell>
          <cell r="F105"/>
          <cell r="G105"/>
          <cell r="H105" t="str">
            <v>X</v>
          </cell>
          <cell r="I105" t="str">
            <v>X</v>
          </cell>
          <cell r="J105" t="str">
            <v>X</v>
          </cell>
          <cell r="K105" t="str">
            <v>X</v>
          </cell>
          <cell r="M105" t="str">
            <v>SPAS Cat. B</v>
          </cell>
        </row>
        <row r="106">
          <cell r="C106" t="str">
            <v>68140-00-1</v>
          </cell>
          <cell r="D106"/>
          <cell r="E106"/>
          <cell r="F106" t="str">
            <v>Cat. C</v>
          </cell>
          <cell r="G106"/>
          <cell r="H106" t="str">
            <v>X</v>
          </cell>
          <cell r="I106" t="str">
            <v>X</v>
          </cell>
          <cell r="J106" t="str">
            <v>X</v>
          </cell>
          <cell r="K106"/>
          <cell r="M106" t="str">
            <v>SPAS Cat. C</v>
          </cell>
        </row>
        <row r="107">
          <cell r="C107" t="str">
            <v>50-18-0</v>
          </cell>
          <cell r="D107"/>
          <cell r="E107" t="str">
            <v>Cat. B</v>
          </cell>
          <cell r="F107"/>
          <cell r="G107"/>
          <cell r="H107" t="str">
            <v>X</v>
          </cell>
          <cell r="I107"/>
          <cell r="J107" t="str">
            <v>X</v>
          </cell>
          <cell r="K107"/>
          <cell r="M107" t="str">
            <v>SPAS Cat. B</v>
          </cell>
        </row>
        <row r="108">
          <cell r="C108" t="str">
            <v>1163-19-5</v>
          </cell>
          <cell r="D108"/>
          <cell r="E108" t="str">
            <v>Cat. B</v>
          </cell>
          <cell r="F108"/>
          <cell r="G108"/>
          <cell r="H108" t="str">
            <v>X</v>
          </cell>
          <cell r="I108" t="str">
            <v>X</v>
          </cell>
          <cell r="J108"/>
          <cell r="K108" t="str">
            <v>X</v>
          </cell>
          <cell r="M108" t="str">
            <v>SPAS Cat. B</v>
          </cell>
        </row>
        <row r="109">
          <cell r="C109" t="str">
            <v>134-62-3</v>
          </cell>
          <cell r="D109"/>
          <cell r="E109" t="str">
            <v>Cat. B</v>
          </cell>
          <cell r="F109"/>
          <cell r="G109"/>
          <cell r="H109" t="str">
            <v>X</v>
          </cell>
          <cell r="I109" t="str">
            <v>X</v>
          </cell>
          <cell r="J109" t="str">
            <v>X</v>
          </cell>
          <cell r="K109"/>
          <cell r="M109" t="str">
            <v>SPAS Cat. B</v>
          </cell>
        </row>
        <row r="110">
          <cell r="C110" t="str">
            <v>52918-63-5</v>
          </cell>
          <cell r="D110"/>
          <cell r="E110" t="str">
            <v>Cat. B</v>
          </cell>
          <cell r="F110"/>
          <cell r="G110" t="str">
            <v>X</v>
          </cell>
          <cell r="H110" t="str">
            <v>X</v>
          </cell>
          <cell r="I110" t="str">
            <v>X</v>
          </cell>
          <cell r="J110" t="str">
            <v>X</v>
          </cell>
          <cell r="K110" t="str">
            <v>X</v>
          </cell>
          <cell r="M110" t="str">
            <v>SPAS Cat. B</v>
          </cell>
        </row>
        <row r="111">
          <cell r="C111" t="str">
            <v>439-14-5</v>
          </cell>
          <cell r="D111"/>
          <cell r="E111" t="str">
            <v>Cat. B</v>
          </cell>
          <cell r="F111"/>
          <cell r="G111"/>
          <cell r="H111" t="str">
            <v>X</v>
          </cell>
          <cell r="I111" t="str">
            <v>X</v>
          </cell>
          <cell r="J111" t="str">
            <v>X</v>
          </cell>
          <cell r="K111"/>
          <cell r="M111" t="str">
            <v>SPAS Cat. B</v>
          </cell>
        </row>
        <row r="112">
          <cell r="C112" t="str">
            <v>106-93-4</v>
          </cell>
          <cell r="D112"/>
          <cell r="E112" t="str">
            <v>Cat. B</v>
          </cell>
          <cell r="F112"/>
          <cell r="G112" t="str">
            <v>X</v>
          </cell>
          <cell r="H112" t="str">
            <v>X</v>
          </cell>
          <cell r="I112"/>
          <cell r="J112" t="str">
            <v>X</v>
          </cell>
          <cell r="K112"/>
          <cell r="M112" t="str">
            <v>SPAS Cat. B</v>
          </cell>
        </row>
        <row r="113">
          <cell r="C113" t="str">
            <v>14488-53-0</v>
          </cell>
          <cell r="D113"/>
          <cell r="E113" t="str">
            <v>Cat. B</v>
          </cell>
          <cell r="F113"/>
          <cell r="G113"/>
          <cell r="H113" t="str">
            <v>X</v>
          </cell>
          <cell r="I113" t="str">
            <v>X</v>
          </cell>
          <cell r="J113"/>
          <cell r="K113" t="str">
            <v>X</v>
          </cell>
          <cell r="M113" t="str">
            <v>SPAS Cat. B</v>
          </cell>
        </row>
        <row r="114">
          <cell r="C114" t="str">
            <v>95-76-1</v>
          </cell>
          <cell r="D114"/>
          <cell r="E114" t="str">
            <v>Cat. B</v>
          </cell>
          <cell r="F114"/>
          <cell r="G114" t="str">
            <v>X</v>
          </cell>
          <cell r="H114" t="str">
            <v>X</v>
          </cell>
          <cell r="I114"/>
          <cell r="J114" t="str">
            <v>X</v>
          </cell>
          <cell r="K114"/>
          <cell r="M114" t="str">
            <v>SPAS Cat. B</v>
          </cell>
        </row>
        <row r="115">
          <cell r="C115" t="str">
            <v>20256-56-8</v>
          </cell>
          <cell r="D115"/>
          <cell r="E115" t="str">
            <v>Cat. B</v>
          </cell>
          <cell r="F115" t="str">
            <v>Cat. C (sed)</v>
          </cell>
          <cell r="G115"/>
          <cell r="H115" t="str">
            <v>X</v>
          </cell>
          <cell r="I115" t="str">
            <v>X</v>
          </cell>
          <cell r="J115" t="str">
            <v>X</v>
          </cell>
          <cell r="K115" t="str">
            <v>X</v>
          </cell>
          <cell r="M115" t="str">
            <v>SPAS Cat. B &amp; Cat. C (séd)</v>
          </cell>
        </row>
        <row r="116">
          <cell r="C116" t="str">
            <v>84-66-2</v>
          </cell>
          <cell r="D116"/>
          <cell r="E116" t="str">
            <v>Cat. B</v>
          </cell>
          <cell r="F116"/>
          <cell r="G116"/>
          <cell r="H116" t="str">
            <v>X</v>
          </cell>
          <cell r="I116" t="str">
            <v>X</v>
          </cell>
          <cell r="J116" t="str">
            <v>X</v>
          </cell>
          <cell r="K116"/>
          <cell r="M116" t="str">
            <v>SPAS Cat. B</v>
          </cell>
        </row>
        <row r="117">
          <cell r="C117" t="str">
            <v>84-69-5</v>
          </cell>
          <cell r="D117"/>
          <cell r="E117" t="str">
            <v>Cat. B</v>
          </cell>
          <cell r="F117"/>
          <cell r="G117"/>
          <cell r="H117" t="str">
            <v>X</v>
          </cell>
          <cell r="I117" t="str">
            <v>X</v>
          </cell>
          <cell r="J117" t="str">
            <v>X</v>
          </cell>
          <cell r="K117" t="str">
            <v>X</v>
          </cell>
          <cell r="M117" t="str">
            <v>SPAS Cat. B</v>
          </cell>
        </row>
        <row r="118">
          <cell r="C118" t="str">
            <v>26761-40-0</v>
          </cell>
          <cell r="D118"/>
          <cell r="E118" t="str">
            <v>Cat. B</v>
          </cell>
          <cell r="F118"/>
          <cell r="G118"/>
          <cell r="H118" t="str">
            <v>X</v>
          </cell>
          <cell r="I118"/>
          <cell r="J118"/>
          <cell r="K118" t="str">
            <v>X</v>
          </cell>
          <cell r="M118" t="str">
            <v>SPAS Cat. B</v>
          </cell>
        </row>
        <row r="119">
          <cell r="C119" t="str">
            <v>28553-12-0</v>
          </cell>
          <cell r="D119"/>
          <cell r="E119" t="str">
            <v>Cat. B</v>
          </cell>
          <cell r="F119"/>
          <cell r="G119"/>
          <cell r="H119" t="str">
            <v>X</v>
          </cell>
          <cell r="I119"/>
          <cell r="J119"/>
          <cell r="K119" t="str">
            <v>X</v>
          </cell>
          <cell r="M119" t="str">
            <v>SPAS Cat. B</v>
          </cell>
        </row>
        <row r="120">
          <cell r="C120" t="str">
            <v>60-51-5</v>
          </cell>
          <cell r="D120"/>
          <cell r="E120" t="str">
            <v>Cat. B</v>
          </cell>
          <cell r="F120"/>
          <cell r="G120" t="str">
            <v>X</v>
          </cell>
          <cell r="H120" t="str">
            <v>X</v>
          </cell>
          <cell r="I120"/>
          <cell r="J120" t="str">
            <v>X</v>
          </cell>
          <cell r="K120"/>
          <cell r="M120" t="str">
            <v>SPAS Cat. B</v>
          </cell>
        </row>
        <row r="121">
          <cell r="C121" t="str">
            <v>121-14-2</v>
          </cell>
          <cell r="D121"/>
          <cell r="E121" t="str">
            <v>Cat. B</v>
          </cell>
          <cell r="F121"/>
          <cell r="G121"/>
          <cell r="H121" t="str">
            <v>X</v>
          </cell>
          <cell r="I121"/>
          <cell r="J121" t="str">
            <v>X</v>
          </cell>
          <cell r="K121"/>
          <cell r="M121" t="str">
            <v>SPAS Cat. B</v>
          </cell>
        </row>
        <row r="122">
          <cell r="C122" t="str">
            <v>606-20-2</v>
          </cell>
          <cell r="D122"/>
          <cell r="E122" t="str">
            <v>Cat. B</v>
          </cell>
          <cell r="F122"/>
          <cell r="G122"/>
          <cell r="H122" t="str">
            <v>X</v>
          </cell>
          <cell r="I122"/>
          <cell r="J122" t="str">
            <v>X</v>
          </cell>
          <cell r="K122"/>
          <cell r="M122" t="str">
            <v>SPAS Cat. B</v>
          </cell>
        </row>
        <row r="123">
          <cell r="C123" t="str">
            <v>512-04-9</v>
          </cell>
          <cell r="D123"/>
          <cell r="E123" t="str">
            <v>Cat. B</v>
          </cell>
          <cell r="F123"/>
          <cell r="G123"/>
          <cell r="H123" t="str">
            <v>X</v>
          </cell>
          <cell r="I123" t="str">
            <v>X</v>
          </cell>
          <cell r="J123"/>
          <cell r="K123" t="str">
            <v>X</v>
          </cell>
          <cell r="M123" t="str">
            <v>SPAS Cat. B</v>
          </cell>
        </row>
        <row r="124">
          <cell r="C124" t="str">
            <v>53675-52-8</v>
          </cell>
          <cell r="D124"/>
          <cell r="E124" t="str">
            <v>Cat. B</v>
          </cell>
          <cell r="F124"/>
          <cell r="G124"/>
          <cell r="H124" t="str">
            <v>X</v>
          </cell>
          <cell r="I124"/>
          <cell r="J124"/>
          <cell r="K124" t="str">
            <v>X</v>
          </cell>
          <cell r="M124" t="str">
            <v>SPAS Cat. B</v>
          </cell>
        </row>
        <row r="125">
          <cell r="C125" t="str">
            <v>10328-35-5</v>
          </cell>
          <cell r="D125"/>
          <cell r="E125" t="str">
            <v>Cat. B</v>
          </cell>
          <cell r="F125" t="str">
            <v>Cat. C (sed)</v>
          </cell>
          <cell r="G125"/>
          <cell r="H125" t="str">
            <v>X</v>
          </cell>
          <cell r="I125" t="str">
            <v>X</v>
          </cell>
          <cell r="J125" t="str">
            <v>X</v>
          </cell>
          <cell r="K125" t="str">
            <v>X</v>
          </cell>
          <cell r="M125" t="str">
            <v>SPAS Cat. B &amp; Cat. C (séd)</v>
          </cell>
        </row>
        <row r="126">
          <cell r="C126" t="str">
            <v>27193-86-8</v>
          </cell>
          <cell r="D126"/>
          <cell r="E126" t="str">
            <v>Cat. B</v>
          </cell>
          <cell r="F126"/>
          <cell r="G126"/>
          <cell r="H126" t="str">
            <v>X</v>
          </cell>
          <cell r="I126"/>
          <cell r="J126"/>
          <cell r="K126" t="str">
            <v>X</v>
          </cell>
          <cell r="M126" t="str">
            <v>SPAS Cat. B</v>
          </cell>
        </row>
        <row r="127">
          <cell r="C127" t="str">
            <v>106-89-8</v>
          </cell>
          <cell r="D127"/>
          <cell r="E127" t="str">
            <v>Cat. B</v>
          </cell>
          <cell r="F127"/>
          <cell r="G127"/>
          <cell r="H127" t="str">
            <v>X</v>
          </cell>
          <cell r="I127"/>
          <cell r="J127" t="str">
            <v>X</v>
          </cell>
          <cell r="K127"/>
          <cell r="M127" t="str">
            <v>SPAS Cat. B</v>
          </cell>
        </row>
        <row r="128">
          <cell r="C128" t="str">
            <v>133855-98-8</v>
          </cell>
          <cell r="D128"/>
          <cell r="E128" t="str">
            <v>Cat. B</v>
          </cell>
          <cell r="F128"/>
          <cell r="G128" t="str">
            <v>X</v>
          </cell>
          <cell r="H128" t="str">
            <v>X</v>
          </cell>
          <cell r="I128"/>
          <cell r="J128" t="str">
            <v>X</v>
          </cell>
          <cell r="K128"/>
          <cell r="M128" t="str">
            <v>SPAS Cat. B</v>
          </cell>
        </row>
        <row r="129">
          <cell r="C129"/>
          <cell r="D129"/>
          <cell r="E129"/>
          <cell r="F129" t="str">
            <v>Cat. C</v>
          </cell>
          <cell r="G129"/>
          <cell r="H129" t="str">
            <v>X</v>
          </cell>
          <cell r="I129" t="str">
            <v>X</v>
          </cell>
          <cell r="J129" t="str">
            <v>X</v>
          </cell>
          <cell r="K129"/>
          <cell r="M129" t="str">
            <v>SPAS Cat. C</v>
          </cell>
        </row>
        <row r="130">
          <cell r="C130" t="str">
            <v>53-16-7</v>
          </cell>
          <cell r="D130"/>
          <cell r="E130" t="str">
            <v>Cat. B</v>
          </cell>
          <cell r="F130"/>
          <cell r="G130"/>
          <cell r="H130" t="str">
            <v>X</v>
          </cell>
          <cell r="I130" t="str">
            <v>X</v>
          </cell>
          <cell r="J130" t="str">
            <v>X</v>
          </cell>
          <cell r="K130"/>
          <cell r="M130" t="str">
            <v>SPAS Cat. B</v>
          </cell>
        </row>
        <row r="131">
          <cell r="C131" t="str">
            <v>7440-31-5</v>
          </cell>
          <cell r="D131"/>
          <cell r="E131" t="str">
            <v>Cat. B</v>
          </cell>
          <cell r="F131"/>
          <cell r="G131"/>
          <cell r="H131" t="str">
            <v>X</v>
          </cell>
          <cell r="I131" t="str">
            <v>X</v>
          </cell>
          <cell r="J131" t="str">
            <v>X</v>
          </cell>
          <cell r="K131" t="str">
            <v>X</v>
          </cell>
          <cell r="M131" t="str">
            <v>SPAS Cat. B</v>
          </cell>
        </row>
        <row r="132">
          <cell r="C132" t="str">
            <v>72214-01-8</v>
          </cell>
          <cell r="D132"/>
          <cell r="E132" t="str">
            <v>Cat. B</v>
          </cell>
          <cell r="F132" t="str">
            <v>Cat. C (sed)</v>
          </cell>
          <cell r="G132"/>
          <cell r="H132" t="str">
            <v>X</v>
          </cell>
          <cell r="I132" t="str">
            <v>X</v>
          </cell>
          <cell r="J132" t="str">
            <v>X</v>
          </cell>
          <cell r="K132" t="str">
            <v>X</v>
          </cell>
          <cell r="M132" t="str">
            <v>SPAS Cat. B &amp; Cat. C (séd)</v>
          </cell>
        </row>
        <row r="133">
          <cell r="C133" t="str">
            <v>120-47-8</v>
          </cell>
          <cell r="D133"/>
          <cell r="E133" t="str">
            <v>Cat. B</v>
          </cell>
          <cell r="F133"/>
          <cell r="G133"/>
          <cell r="H133" t="str">
            <v>X</v>
          </cell>
          <cell r="I133" t="str">
            <v>X</v>
          </cell>
          <cell r="J133" t="str">
            <v>X</v>
          </cell>
          <cell r="K133"/>
          <cell r="M133" t="str">
            <v>SPAS Cat. B</v>
          </cell>
        </row>
        <row r="134">
          <cell r="C134" t="str">
            <v>7439-89-6</v>
          </cell>
          <cell r="D134"/>
          <cell r="E134" t="str">
            <v>Cat. B</v>
          </cell>
          <cell r="F134"/>
          <cell r="G134"/>
          <cell r="H134" t="str">
            <v>X</v>
          </cell>
          <cell r="I134" t="str">
            <v>X</v>
          </cell>
          <cell r="J134" t="str">
            <v>X</v>
          </cell>
          <cell r="K134" t="str">
            <v>X</v>
          </cell>
          <cell r="M134" t="str">
            <v>SPAS Cat. B</v>
          </cell>
        </row>
        <row r="135">
          <cell r="C135" t="str">
            <v>120068-37-3</v>
          </cell>
          <cell r="D135"/>
          <cell r="E135"/>
          <cell r="F135" t="str">
            <v>Cat. C</v>
          </cell>
          <cell r="G135"/>
          <cell r="H135" t="str">
            <v>X</v>
          </cell>
          <cell r="I135" t="str">
            <v>X</v>
          </cell>
          <cell r="J135" t="str">
            <v>X</v>
          </cell>
          <cell r="K135" t="str">
            <v>X</v>
          </cell>
          <cell r="M135" t="str">
            <v>SPAS Cat. C</v>
          </cell>
        </row>
        <row r="136">
          <cell r="C136" t="str">
            <v>103361-09-7</v>
          </cell>
          <cell r="D136"/>
          <cell r="E136" t="str">
            <v>Cat. B</v>
          </cell>
          <cell r="F136"/>
          <cell r="G136" t="str">
            <v>X</v>
          </cell>
          <cell r="H136" t="str">
            <v>X</v>
          </cell>
          <cell r="I136"/>
          <cell r="J136" t="str">
            <v>X</v>
          </cell>
          <cell r="K136"/>
          <cell r="M136" t="str">
            <v>SPAS Cat. B</v>
          </cell>
        </row>
        <row r="137">
          <cell r="C137" t="str">
            <v>81406-37-3</v>
          </cell>
          <cell r="D137"/>
          <cell r="E137" t="str">
            <v>Cat. B</v>
          </cell>
          <cell r="F137"/>
          <cell r="G137" t="str">
            <v>X</v>
          </cell>
          <cell r="H137" t="str">
            <v>X</v>
          </cell>
          <cell r="I137"/>
          <cell r="J137"/>
          <cell r="K137" t="str">
            <v>X</v>
          </cell>
          <cell r="M137" t="str">
            <v>SPAS Cat. B</v>
          </cell>
        </row>
        <row r="138">
          <cell r="C138" t="str">
            <v>85509-19-9</v>
          </cell>
          <cell r="D138"/>
          <cell r="E138" t="str">
            <v>Cat. B</v>
          </cell>
          <cell r="F138"/>
          <cell r="G138" t="str">
            <v>X</v>
          </cell>
          <cell r="H138" t="str">
            <v>X</v>
          </cell>
          <cell r="I138"/>
          <cell r="J138"/>
          <cell r="K138" t="str">
            <v>X</v>
          </cell>
          <cell r="M138" t="str">
            <v>SPAS Cat. B</v>
          </cell>
        </row>
        <row r="139">
          <cell r="C139" t="str">
            <v>1222-05-5</v>
          </cell>
          <cell r="D139"/>
          <cell r="E139" t="str">
            <v>Cat. B</v>
          </cell>
          <cell r="F139"/>
          <cell r="G139"/>
          <cell r="H139" t="str">
            <v>X</v>
          </cell>
          <cell r="I139" t="str">
            <v>X</v>
          </cell>
          <cell r="J139"/>
          <cell r="K139" t="str">
            <v>X</v>
          </cell>
          <cell r="M139" t="str">
            <v>SPAS Cat. B</v>
          </cell>
        </row>
        <row r="140">
          <cell r="C140" t="str">
            <v>10328-34-4</v>
          </cell>
          <cell r="D140"/>
          <cell r="E140"/>
          <cell r="F140" t="str">
            <v>Cat. C</v>
          </cell>
          <cell r="G140"/>
          <cell r="H140" t="str">
            <v>X</v>
          </cell>
          <cell r="I140" t="str">
            <v>X</v>
          </cell>
          <cell r="J140"/>
          <cell r="K140" t="str">
            <v>X</v>
          </cell>
          <cell r="M140" t="str">
            <v>SPAS Cat. C</v>
          </cell>
        </row>
        <row r="141">
          <cell r="C141" t="str">
            <v>693-33-4</v>
          </cell>
          <cell r="D141"/>
          <cell r="E141"/>
          <cell r="F141" t="str">
            <v>Cat. C</v>
          </cell>
          <cell r="G141"/>
          <cell r="H141" t="str">
            <v>X</v>
          </cell>
          <cell r="I141" t="str">
            <v>X</v>
          </cell>
          <cell r="J141"/>
          <cell r="K141" t="str">
            <v>X</v>
          </cell>
          <cell r="M141" t="str">
            <v>SPAS Cat. C</v>
          </cell>
        </row>
        <row r="142">
          <cell r="C142">
            <v>2100549</v>
          </cell>
          <cell r="D142"/>
          <cell r="E142"/>
          <cell r="F142" t="str">
            <v>Cat. C</v>
          </cell>
          <cell r="G142"/>
          <cell r="H142" t="str">
            <v>X</v>
          </cell>
          <cell r="I142" t="str">
            <v>X</v>
          </cell>
          <cell r="J142" t="str">
            <v>X</v>
          </cell>
          <cell r="K142" t="str">
            <v>X</v>
          </cell>
          <cell r="M142" t="str">
            <v>SPAS Cat. C</v>
          </cell>
        </row>
        <row r="143">
          <cell r="C143" t="str">
            <v>2082-79-3</v>
          </cell>
          <cell r="D143"/>
          <cell r="E143" t="str">
            <v>Cat. B</v>
          </cell>
          <cell r="F143"/>
          <cell r="G143"/>
          <cell r="H143" t="str">
            <v>X</v>
          </cell>
          <cell r="I143" t="str">
            <v>X</v>
          </cell>
          <cell r="J143"/>
          <cell r="K143" t="str">
            <v>X</v>
          </cell>
          <cell r="M143" t="str">
            <v>SPAS Cat. B</v>
          </cell>
        </row>
        <row r="144">
          <cell r="C144" t="str">
            <v>141112-29-0</v>
          </cell>
          <cell r="D144"/>
          <cell r="E144" t="str">
            <v>Cat. B</v>
          </cell>
          <cell r="F144"/>
          <cell r="G144" t="str">
            <v>X</v>
          </cell>
          <cell r="H144" t="str">
            <v>X</v>
          </cell>
          <cell r="I144"/>
          <cell r="J144" t="str">
            <v>X</v>
          </cell>
          <cell r="K144"/>
          <cell r="M144" t="str">
            <v>SPAS Cat. B</v>
          </cell>
        </row>
        <row r="145">
          <cell r="C145" t="str">
            <v>91465-08-6</v>
          </cell>
          <cell r="D145"/>
          <cell r="E145" t="str">
            <v>Cat. B</v>
          </cell>
          <cell r="F145"/>
          <cell r="G145" t="str">
            <v>X</v>
          </cell>
          <cell r="H145" t="str">
            <v>X</v>
          </cell>
          <cell r="I145"/>
          <cell r="J145"/>
          <cell r="K145" t="str">
            <v>X</v>
          </cell>
          <cell r="M145" t="str">
            <v>SPAS Cat. B</v>
          </cell>
        </row>
        <row r="146">
          <cell r="C146"/>
          <cell r="D146"/>
          <cell r="E146"/>
          <cell r="F146" t="str">
            <v>Cat. C</v>
          </cell>
          <cell r="G146"/>
          <cell r="H146" t="str">
            <v>X</v>
          </cell>
          <cell r="I146" t="str">
            <v>X</v>
          </cell>
          <cell r="J146" t="str">
            <v>X</v>
          </cell>
          <cell r="K146" t="str">
            <v>X</v>
          </cell>
          <cell r="M146" t="str">
            <v>SPAS Cat. C</v>
          </cell>
        </row>
        <row r="147">
          <cell r="C147" t="str">
            <v>151-41-7</v>
          </cell>
          <cell r="D147"/>
          <cell r="E147" t="str">
            <v>Cat. B</v>
          </cell>
          <cell r="F147" t="str">
            <v>Cat. C (sed)</v>
          </cell>
          <cell r="G147"/>
          <cell r="H147" t="str">
            <v>X</v>
          </cell>
          <cell r="I147" t="str">
            <v>X</v>
          </cell>
          <cell r="J147" t="str">
            <v>X</v>
          </cell>
          <cell r="K147" t="str">
            <v>X</v>
          </cell>
          <cell r="M147" t="str">
            <v>SPAS Cat. B &amp; Cat. C (séd)</v>
          </cell>
        </row>
        <row r="148">
          <cell r="C148" t="str">
            <v>7439-93-2</v>
          </cell>
          <cell r="D148"/>
          <cell r="E148" t="str">
            <v>Cat. B</v>
          </cell>
          <cell r="F148"/>
          <cell r="G148"/>
          <cell r="H148" t="str">
            <v>X</v>
          </cell>
          <cell r="I148" t="str">
            <v>X</v>
          </cell>
          <cell r="J148" t="str">
            <v>X</v>
          </cell>
          <cell r="K148" t="str">
            <v>X</v>
          </cell>
          <cell r="M148" t="str">
            <v>SPAS Cat. B</v>
          </cell>
        </row>
        <row r="149">
          <cell r="C149" t="str">
            <v>846-49-1</v>
          </cell>
          <cell r="D149"/>
          <cell r="E149" t="str">
            <v>Cat. B</v>
          </cell>
          <cell r="F149"/>
          <cell r="G149"/>
          <cell r="H149" t="str">
            <v>X</v>
          </cell>
          <cell r="I149" t="str">
            <v>X</v>
          </cell>
          <cell r="J149" t="str">
            <v>X</v>
          </cell>
          <cell r="K149"/>
          <cell r="M149" t="str">
            <v>SPAS Cat. B</v>
          </cell>
        </row>
        <row r="150">
          <cell r="C150" t="str">
            <v>121-75-5</v>
          </cell>
          <cell r="D150"/>
          <cell r="E150" t="str">
            <v>Cat. B</v>
          </cell>
          <cell r="F150"/>
          <cell r="G150" t="str">
            <v>X</v>
          </cell>
          <cell r="H150" t="str">
            <v>X</v>
          </cell>
          <cell r="I150" t="str">
            <v>X</v>
          </cell>
          <cell r="J150" t="str">
            <v>X</v>
          </cell>
          <cell r="K150"/>
          <cell r="M150" t="str">
            <v>SPAS Cat. B</v>
          </cell>
        </row>
        <row r="151">
          <cell r="C151" t="str">
            <v>7439-96-5</v>
          </cell>
          <cell r="D151"/>
          <cell r="E151" t="str">
            <v>Cat. B</v>
          </cell>
          <cell r="F151"/>
          <cell r="G151"/>
          <cell r="H151" t="str">
            <v>X</v>
          </cell>
          <cell r="I151" t="str">
            <v>X</v>
          </cell>
          <cell r="J151" t="str">
            <v>X</v>
          </cell>
          <cell r="K151" t="str">
            <v>X</v>
          </cell>
          <cell r="M151" t="str">
            <v>SPAS Cat. B</v>
          </cell>
        </row>
        <row r="152">
          <cell r="C152" t="str">
            <v>2032-65-7</v>
          </cell>
          <cell r="D152"/>
          <cell r="E152" t="str">
            <v>Cat. B</v>
          </cell>
          <cell r="F152"/>
          <cell r="G152" t="str">
            <v>X</v>
          </cell>
          <cell r="H152" t="str">
            <v>X</v>
          </cell>
          <cell r="I152"/>
          <cell r="J152" t="str">
            <v>X</v>
          </cell>
          <cell r="K152"/>
          <cell r="M152" t="str">
            <v>SPAS Cat. B</v>
          </cell>
        </row>
        <row r="153">
          <cell r="C153" t="str">
            <v>657-24-9</v>
          </cell>
          <cell r="D153"/>
          <cell r="E153" t="str">
            <v>Cat. B</v>
          </cell>
          <cell r="F153"/>
          <cell r="G153"/>
          <cell r="H153" t="str">
            <v>X</v>
          </cell>
          <cell r="I153" t="str">
            <v>X</v>
          </cell>
          <cell r="J153" t="str">
            <v>X</v>
          </cell>
          <cell r="K153"/>
          <cell r="M153" t="str">
            <v>SPAS Cat. B</v>
          </cell>
        </row>
        <row r="154">
          <cell r="C154" t="str">
            <v>112-12-9</v>
          </cell>
          <cell r="D154"/>
          <cell r="E154"/>
          <cell r="F154" t="str">
            <v>Cat. C</v>
          </cell>
          <cell r="G154"/>
          <cell r="H154" t="str">
            <v>X</v>
          </cell>
          <cell r="I154" t="str">
            <v>X</v>
          </cell>
          <cell r="J154"/>
          <cell r="K154" t="str">
            <v>X</v>
          </cell>
          <cell r="M154" t="str">
            <v>SPAS Cat. C</v>
          </cell>
        </row>
        <row r="155">
          <cell r="C155" t="str">
            <v>1634-04-4</v>
          </cell>
          <cell r="D155"/>
          <cell r="E155" t="str">
            <v>Cat. B</v>
          </cell>
          <cell r="F155"/>
          <cell r="G155"/>
          <cell r="H155" t="str">
            <v>X</v>
          </cell>
          <cell r="I155"/>
          <cell r="J155" t="str">
            <v>X</v>
          </cell>
          <cell r="K155"/>
          <cell r="M155" t="str">
            <v>SPAS Cat. B</v>
          </cell>
        </row>
        <row r="156">
          <cell r="C156" t="str">
            <v>4640-01-1</v>
          </cell>
          <cell r="D156"/>
          <cell r="E156" t="str">
            <v>Cat. B</v>
          </cell>
          <cell r="F156"/>
          <cell r="G156"/>
          <cell r="H156" t="str">
            <v>X</v>
          </cell>
          <cell r="I156"/>
          <cell r="J156"/>
          <cell r="K156" t="str">
            <v>X</v>
          </cell>
          <cell r="M156" t="str">
            <v>SPAS Cat. B</v>
          </cell>
        </row>
        <row r="157">
          <cell r="C157" t="str">
            <v>91-57-6</v>
          </cell>
          <cell r="D157"/>
          <cell r="E157" t="str">
            <v>Cat. B</v>
          </cell>
          <cell r="F157"/>
          <cell r="G157"/>
          <cell r="H157" t="str">
            <v>X</v>
          </cell>
          <cell r="I157"/>
          <cell r="J157"/>
          <cell r="K157" t="str">
            <v>X</v>
          </cell>
          <cell r="M157" t="str">
            <v>SPAS Cat. B</v>
          </cell>
        </row>
        <row r="158">
          <cell r="C158" t="str">
            <v>26172-55-4</v>
          </cell>
          <cell r="D158"/>
          <cell r="E158"/>
          <cell r="F158" t="str">
            <v>Cat. C</v>
          </cell>
          <cell r="G158"/>
          <cell r="H158" t="str">
            <v>X</v>
          </cell>
          <cell r="I158" t="str">
            <v>X</v>
          </cell>
          <cell r="J158" t="str">
            <v>X</v>
          </cell>
          <cell r="K158"/>
          <cell r="M158" t="str">
            <v>SPAS Cat. C</v>
          </cell>
        </row>
        <row r="159">
          <cell r="C159" t="str">
            <v>2682-20-4</v>
          </cell>
          <cell r="D159"/>
          <cell r="E159"/>
          <cell r="F159" t="str">
            <v>Cat. C</v>
          </cell>
          <cell r="G159"/>
          <cell r="H159" t="str">
            <v>X</v>
          </cell>
          <cell r="I159" t="str">
            <v>X</v>
          </cell>
          <cell r="J159" t="str">
            <v>X</v>
          </cell>
          <cell r="K159"/>
          <cell r="M159" t="str">
            <v>SPAS Cat. C</v>
          </cell>
        </row>
        <row r="160">
          <cell r="C160" t="str">
            <v>99-76-3</v>
          </cell>
          <cell r="D160"/>
          <cell r="E160" t="str">
            <v>Cat. B</v>
          </cell>
          <cell r="F160"/>
          <cell r="G160"/>
          <cell r="H160" t="str">
            <v>X</v>
          </cell>
          <cell r="I160" t="str">
            <v>X</v>
          </cell>
          <cell r="J160" t="str">
            <v>X</v>
          </cell>
          <cell r="K160"/>
          <cell r="M160" t="str">
            <v>SPAS Cat. B</v>
          </cell>
        </row>
        <row r="161">
          <cell r="C161" t="str">
            <v>95-48-7</v>
          </cell>
          <cell r="D161"/>
          <cell r="E161" t="str">
            <v>Cat. B</v>
          </cell>
          <cell r="F161"/>
          <cell r="G161"/>
          <cell r="H161" t="str">
            <v>X</v>
          </cell>
          <cell r="I161"/>
          <cell r="J161" t="str">
            <v>X</v>
          </cell>
          <cell r="K161"/>
          <cell r="M161" t="str">
            <v>SPAS Cat. B</v>
          </cell>
        </row>
        <row r="162">
          <cell r="C162" t="str">
            <v>106-44-5</v>
          </cell>
          <cell r="D162"/>
          <cell r="E162" t="str">
            <v>Cat. B</v>
          </cell>
          <cell r="F162"/>
          <cell r="G162"/>
          <cell r="H162" t="str">
            <v>X</v>
          </cell>
          <cell r="I162"/>
          <cell r="J162" t="str">
            <v>X</v>
          </cell>
          <cell r="K162"/>
          <cell r="M162" t="str">
            <v>SPAS Cat. B</v>
          </cell>
        </row>
        <row r="163">
          <cell r="C163" t="str">
            <v>59467-70-8</v>
          </cell>
          <cell r="D163"/>
          <cell r="E163" t="str">
            <v>Cat. B</v>
          </cell>
          <cell r="F163"/>
          <cell r="G163"/>
          <cell r="H163" t="str">
            <v>X</v>
          </cell>
          <cell r="I163" t="str">
            <v>X</v>
          </cell>
          <cell r="J163" t="str">
            <v>X</v>
          </cell>
          <cell r="K163"/>
          <cell r="M163" t="str">
            <v>SPAS Cat. B</v>
          </cell>
        </row>
        <row r="164">
          <cell r="C164" t="str">
            <v>7439-98-7</v>
          </cell>
          <cell r="D164"/>
          <cell r="E164" t="str">
            <v>Cat. B</v>
          </cell>
          <cell r="F164"/>
          <cell r="G164"/>
          <cell r="H164" t="str">
            <v>X</v>
          </cell>
          <cell r="I164" t="str">
            <v>X</v>
          </cell>
          <cell r="J164" t="str">
            <v>X</v>
          </cell>
          <cell r="K164" t="str">
            <v>X</v>
          </cell>
          <cell r="M164" t="str">
            <v>SPAS Cat. B</v>
          </cell>
        </row>
        <row r="165">
          <cell r="C165" t="str">
            <v>78763-54-9</v>
          </cell>
          <cell r="D165"/>
          <cell r="E165" t="str">
            <v>Cat. B</v>
          </cell>
          <cell r="F165"/>
          <cell r="G165"/>
          <cell r="H165" t="str">
            <v>X</v>
          </cell>
          <cell r="I165"/>
          <cell r="J165"/>
          <cell r="K165" t="str">
            <v>X</v>
          </cell>
          <cell r="M165" t="str">
            <v>SPAS Cat. B</v>
          </cell>
        </row>
        <row r="166">
          <cell r="C166"/>
          <cell r="D166"/>
          <cell r="E166" t="str">
            <v>Cat. B</v>
          </cell>
          <cell r="F166"/>
          <cell r="G166"/>
          <cell r="H166" t="str">
            <v>X</v>
          </cell>
          <cell r="I166" t="str">
            <v>X</v>
          </cell>
          <cell r="J166"/>
          <cell r="K166" t="str">
            <v>X</v>
          </cell>
          <cell r="M166" t="str">
            <v>SPAS Cat. B</v>
          </cell>
        </row>
        <row r="167">
          <cell r="C167" t="str">
            <v>84-74-2</v>
          </cell>
          <cell r="D167"/>
          <cell r="E167" t="str">
            <v>Cat. B</v>
          </cell>
          <cell r="F167"/>
          <cell r="G167"/>
          <cell r="H167" t="str">
            <v>X</v>
          </cell>
          <cell r="I167" t="str">
            <v>X</v>
          </cell>
          <cell r="J167" t="str">
            <v>X</v>
          </cell>
          <cell r="K167" t="str">
            <v>X</v>
          </cell>
          <cell r="M167" t="str">
            <v>SPAS Cat. B</v>
          </cell>
        </row>
        <row r="168">
          <cell r="C168" t="str">
            <v>98-95-3</v>
          </cell>
          <cell r="D168"/>
          <cell r="E168" t="str">
            <v>Cat. B</v>
          </cell>
          <cell r="F168"/>
          <cell r="G168"/>
          <cell r="H168" t="str">
            <v>X</v>
          </cell>
          <cell r="I168"/>
          <cell r="J168" t="str">
            <v>X</v>
          </cell>
          <cell r="K168"/>
          <cell r="M168" t="str">
            <v>SPAS Cat. B</v>
          </cell>
        </row>
        <row r="169">
          <cell r="C169" t="str">
            <v>68-22-4</v>
          </cell>
          <cell r="D169"/>
          <cell r="E169" t="str">
            <v>Cat. B</v>
          </cell>
          <cell r="F169"/>
          <cell r="G169"/>
          <cell r="H169" t="str">
            <v>X</v>
          </cell>
          <cell r="I169" t="str">
            <v>X</v>
          </cell>
          <cell r="J169" t="str">
            <v>X</v>
          </cell>
          <cell r="K169"/>
          <cell r="M169" t="str">
            <v>SPAS Cat. B</v>
          </cell>
        </row>
        <row r="170">
          <cell r="C170" t="str">
            <v>37612-69-4</v>
          </cell>
          <cell r="D170"/>
          <cell r="E170"/>
          <cell r="F170" t="str">
            <v>Cat. C</v>
          </cell>
          <cell r="G170"/>
          <cell r="H170" t="str">
            <v>X</v>
          </cell>
          <cell r="I170" t="str">
            <v>X</v>
          </cell>
          <cell r="J170"/>
          <cell r="K170" t="str">
            <v>X</v>
          </cell>
          <cell r="M170" t="str">
            <v>SPAS Cat. C</v>
          </cell>
        </row>
        <row r="171">
          <cell r="C171" t="str">
            <v>6197-30-4</v>
          </cell>
          <cell r="D171"/>
          <cell r="E171" t="str">
            <v>Cat. B</v>
          </cell>
          <cell r="F171"/>
          <cell r="G171"/>
          <cell r="H171" t="str">
            <v>X</v>
          </cell>
          <cell r="I171"/>
          <cell r="J171"/>
          <cell r="K171" t="str">
            <v>X</v>
          </cell>
          <cell r="M171" t="str">
            <v>SPAS Cat. B</v>
          </cell>
        </row>
        <row r="172">
          <cell r="C172" t="str">
            <v>26530-20-1</v>
          </cell>
          <cell r="D172"/>
          <cell r="E172"/>
          <cell r="F172" t="str">
            <v>Cat. C</v>
          </cell>
          <cell r="G172"/>
          <cell r="H172" t="str">
            <v>X</v>
          </cell>
          <cell r="I172" t="str">
            <v>X</v>
          </cell>
          <cell r="J172" t="str">
            <v>X</v>
          </cell>
          <cell r="K172" t="str">
            <v>X</v>
          </cell>
          <cell r="M172" t="str">
            <v>SPAS Cat. C</v>
          </cell>
        </row>
        <row r="173">
          <cell r="C173" t="str">
            <v>82419-36-1</v>
          </cell>
          <cell r="D173"/>
          <cell r="E173" t="str">
            <v>Cat. B</v>
          </cell>
          <cell r="F173"/>
          <cell r="G173"/>
          <cell r="H173" t="str">
            <v>X</v>
          </cell>
          <cell r="I173" t="str">
            <v>X</v>
          </cell>
          <cell r="J173" t="str">
            <v>X</v>
          </cell>
          <cell r="K173"/>
          <cell r="M173" t="str">
            <v>SPAS Cat. B</v>
          </cell>
        </row>
        <row r="174">
          <cell r="C174" t="str">
            <v>1113-02-6</v>
          </cell>
          <cell r="D174"/>
          <cell r="E174" t="str">
            <v>Cat. B</v>
          </cell>
          <cell r="F174"/>
          <cell r="G174" t="str">
            <v>X</v>
          </cell>
          <cell r="H174" t="str">
            <v>X</v>
          </cell>
          <cell r="I174"/>
          <cell r="J174" t="str">
            <v>X</v>
          </cell>
          <cell r="K174"/>
          <cell r="M174" t="str">
            <v>SPAS Cat. B</v>
          </cell>
        </row>
        <row r="175">
          <cell r="C175" t="str">
            <v>42874-03-3</v>
          </cell>
          <cell r="D175"/>
          <cell r="E175" t="str">
            <v>Cat. B</v>
          </cell>
          <cell r="F175"/>
          <cell r="G175" t="str">
            <v>X</v>
          </cell>
          <cell r="H175" t="str">
            <v>X</v>
          </cell>
          <cell r="I175"/>
          <cell r="J175"/>
          <cell r="K175" t="str">
            <v>X</v>
          </cell>
          <cell r="M175" t="str">
            <v>SPAS Cat. B</v>
          </cell>
        </row>
        <row r="176">
          <cell r="C176" t="str">
            <v>14797-73-0</v>
          </cell>
          <cell r="D176"/>
          <cell r="E176" t="str">
            <v>Cat. B</v>
          </cell>
          <cell r="F176"/>
          <cell r="G176"/>
          <cell r="H176" t="str">
            <v>X</v>
          </cell>
          <cell r="I176" t="str">
            <v>X</v>
          </cell>
          <cell r="J176" t="str">
            <v>X</v>
          </cell>
          <cell r="K176"/>
          <cell r="M176" t="str">
            <v>SPAS Cat. B</v>
          </cell>
        </row>
        <row r="177">
          <cell r="C177" t="str">
            <v>52645-53-1</v>
          </cell>
          <cell r="D177"/>
          <cell r="E177" t="str">
            <v>Cat. B</v>
          </cell>
          <cell r="F177"/>
          <cell r="G177"/>
          <cell r="H177" t="str">
            <v>X</v>
          </cell>
          <cell r="I177" t="str">
            <v>X</v>
          </cell>
          <cell r="J177"/>
          <cell r="K177" t="str">
            <v>X</v>
          </cell>
          <cell r="M177" t="str">
            <v>SPAS Cat. B</v>
          </cell>
        </row>
        <row r="178">
          <cell r="C178" t="str">
            <v>85-01-8</v>
          </cell>
          <cell r="D178"/>
          <cell r="E178" t="str">
            <v>Cat. B</v>
          </cell>
          <cell r="F178"/>
          <cell r="G178"/>
          <cell r="H178" t="str">
            <v>X</v>
          </cell>
          <cell r="I178"/>
          <cell r="J178"/>
          <cell r="K178" t="str">
            <v>X</v>
          </cell>
          <cell r="M178" t="str">
            <v>SPAS Cat. B</v>
          </cell>
        </row>
        <row r="179">
          <cell r="C179" t="str">
            <v>131-11-3</v>
          </cell>
          <cell r="D179"/>
          <cell r="E179" t="str">
            <v>Cat. B</v>
          </cell>
          <cell r="F179"/>
          <cell r="G179"/>
          <cell r="H179" t="str">
            <v>X</v>
          </cell>
          <cell r="I179"/>
          <cell r="J179" t="str">
            <v>X</v>
          </cell>
          <cell r="K179"/>
          <cell r="M179" t="str">
            <v>SPAS Cat. B</v>
          </cell>
        </row>
        <row r="180">
          <cell r="C180" t="str">
            <v>67747-09-5</v>
          </cell>
          <cell r="D180"/>
          <cell r="E180" t="str">
            <v>Cat. B</v>
          </cell>
          <cell r="F180"/>
          <cell r="G180" t="str">
            <v>X</v>
          </cell>
          <cell r="H180" t="str">
            <v>X</v>
          </cell>
          <cell r="I180"/>
          <cell r="J180" t="str">
            <v>X</v>
          </cell>
          <cell r="K180"/>
          <cell r="M180" t="str">
            <v>SPAS Cat. B</v>
          </cell>
        </row>
        <row r="181">
          <cell r="C181" t="str">
            <v>94-13-3</v>
          </cell>
          <cell r="D181"/>
          <cell r="E181" t="str">
            <v>Cat. B</v>
          </cell>
          <cell r="F181"/>
          <cell r="G181"/>
          <cell r="H181" t="str">
            <v>X</v>
          </cell>
          <cell r="I181" t="str">
            <v>X</v>
          </cell>
          <cell r="J181" t="str">
            <v>X</v>
          </cell>
          <cell r="K181"/>
          <cell r="M181" t="str">
            <v>SPAS Cat. B</v>
          </cell>
        </row>
        <row r="182">
          <cell r="C182" t="str">
            <v>29232-93-7</v>
          </cell>
          <cell r="D182"/>
          <cell r="E182" t="str">
            <v>Cat. B</v>
          </cell>
          <cell r="F182"/>
          <cell r="G182" t="str">
            <v>X</v>
          </cell>
          <cell r="H182" t="str">
            <v>X</v>
          </cell>
          <cell r="I182"/>
          <cell r="J182" t="str">
            <v>X</v>
          </cell>
          <cell r="K182"/>
          <cell r="M182" t="str">
            <v>SPAS Cat. B</v>
          </cell>
        </row>
        <row r="183">
          <cell r="C183" t="str">
            <v>122931-48-0</v>
          </cell>
          <cell r="D183"/>
          <cell r="E183" t="str">
            <v>Cat. B</v>
          </cell>
          <cell r="F183"/>
          <cell r="G183" t="str">
            <v>X</v>
          </cell>
          <cell r="H183" t="str">
            <v>X</v>
          </cell>
          <cell r="I183"/>
          <cell r="J183" t="str">
            <v>X</v>
          </cell>
          <cell r="K183"/>
          <cell r="M183" t="str">
            <v>SPAS Cat. B</v>
          </cell>
        </row>
        <row r="184">
          <cell r="C184" t="str">
            <v>7782-49-2</v>
          </cell>
          <cell r="D184"/>
          <cell r="E184" t="str">
            <v>Cat. B</v>
          </cell>
          <cell r="F184"/>
          <cell r="G184"/>
          <cell r="H184" t="str">
            <v>X</v>
          </cell>
          <cell r="I184" t="str">
            <v>X</v>
          </cell>
          <cell r="J184" t="str">
            <v>X</v>
          </cell>
          <cell r="K184" t="str">
            <v>X</v>
          </cell>
          <cell r="M184" t="str">
            <v>SPAS Cat. B</v>
          </cell>
        </row>
        <row r="185">
          <cell r="C185"/>
          <cell r="D185"/>
          <cell r="E185"/>
          <cell r="F185" t="str">
            <v>Cat. C</v>
          </cell>
          <cell r="G185"/>
          <cell r="H185" t="str">
            <v>X</v>
          </cell>
          <cell r="I185" t="str">
            <v>X</v>
          </cell>
          <cell r="J185" t="str">
            <v>X</v>
          </cell>
          <cell r="K185" t="str">
            <v>X</v>
          </cell>
          <cell r="M185" t="str">
            <v>SPAS Cat. C</v>
          </cell>
        </row>
        <row r="186">
          <cell r="C186"/>
          <cell r="D186"/>
          <cell r="E186"/>
          <cell r="F186" t="str">
            <v>Cat. C</v>
          </cell>
          <cell r="G186"/>
          <cell r="H186" t="str">
            <v>X</v>
          </cell>
          <cell r="I186" t="str">
            <v>X</v>
          </cell>
          <cell r="J186" t="str">
            <v>X</v>
          </cell>
          <cell r="K186" t="str">
            <v>X</v>
          </cell>
          <cell r="M186" t="str">
            <v>SPAS Cat. C</v>
          </cell>
        </row>
        <row r="187">
          <cell r="C187" t="str">
            <v>57-68-1</v>
          </cell>
          <cell r="D187"/>
          <cell r="E187" t="str">
            <v>Cat. B</v>
          </cell>
          <cell r="F187"/>
          <cell r="G187"/>
          <cell r="H187" t="str">
            <v>X</v>
          </cell>
          <cell r="I187" t="str">
            <v>X</v>
          </cell>
          <cell r="J187" t="str">
            <v>X</v>
          </cell>
          <cell r="K187"/>
          <cell r="M187" t="str">
            <v>SPAS Cat. B</v>
          </cell>
        </row>
      </sheetData>
    </sheetDataSet>
  </externalBook>
</externalLink>
</file>

<file path=xl/persons/person.xml><?xml version="1.0" encoding="utf-8"?>
<personList xmlns="http://schemas.microsoft.com/office/spreadsheetml/2018/threadedcomments" xmlns:x="http://schemas.openxmlformats.org/spreadsheetml/2006/main">
  <person displayName="Ineris" id="{DA4C6F6D-0668-42F9-A3D6-4E479A2EA8E4}" userId="Ineris"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V15" dT="2025-11-07T15:47:00.27" personId="{DA4C6F6D-0668-42F9-A3D6-4E479A2EA8E4}" id="{A33FCC2D-78D2-4783-8493-5F3D7EB0BA23}">
    <text>D’après EQS Dossier 2025 :
1,7.10-5 / 10 = 1,6.10-6 µg/L
Pourquoi pas 1,7.10-6 µg/L ?</text>
  </threadedComment>
  <threadedComment ref="Y17" dT="2025-11-04T09:46:18.36" personId="{DA4C6F6D-0668-42F9-A3D6-4E479A2EA8E4}" id="{86B72C7B-ACAA-43C9-9948-E519FE1F0C4C}">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17" dT="2025-11-04T13:54:35.04" personId="{DA4C6F6D-0668-42F9-A3D6-4E479A2EA8E4}" id="{B6721520-EE83-46F5-A2BD-BD1974CCDADB}">
    <text xml:space="preserve">For any specific PFAS calculation, the PFOA value must be used in combination with RPFs for the other substances </text>
  </threadedComment>
  <threadedComment ref="BE17" dT="2025-11-04T13:53:23.69" personId="{DA4C6F6D-0668-42F9-A3D6-4E479A2EA8E4}" id="{D5C86B88-9F7C-4A85-91D9-1FA6AE8BEFD3}">
    <text xml:space="preserve">For the back calculation to water, the PFOA value must be used in combination with RPFs and RBFs for the other substances </text>
  </threadedComment>
  <threadedComment ref="BF17" dT="2025-11-04T13:53:29.22" personId="{DA4C6F6D-0668-42F9-A3D6-4E479A2EA8E4}" id="{452B8C89-85D3-4793-9DE3-76DC2D7724EA}">
    <text xml:space="preserve">For the back calculation to water, the PFOA value must be used in combination with RPFs and RBFs for the other substances </text>
  </threadedComment>
  <threadedComment ref="BH17" dT="2025-11-04T13:54:48.29" personId="{DA4C6F6D-0668-42F9-A3D6-4E479A2EA8E4}" id="{0670EDE3-E85B-4320-A0C1-5B17EF1A6B7E}">
    <text xml:space="preserve">For any specific PFAS calculation, the PFOA value must be used in combination with RPFs for the other substances </text>
  </threadedComment>
  <threadedComment ref="BI17" dT="2025-11-04T13:53:36.29" personId="{DA4C6F6D-0668-42F9-A3D6-4E479A2EA8E4}" id="{AC3E8B12-0226-4535-802F-9752B751F0CF}">
    <text xml:space="preserve">For the back calculation to water, the PFOA value must be used in combination with RPFs and RBFs for the other substances </text>
  </threadedComment>
  <threadedComment ref="BJ17" dT="2025-11-04T13:53:36.29" personId="{DA4C6F6D-0668-42F9-A3D6-4E479A2EA8E4}" id="{675DEF70-19FA-4246-9623-DA522490FD34}">
    <text xml:space="preserve">For the back calculation to water, the PFOA value must be used in combination with RPFs and RBFs for the other substances </text>
  </threadedComment>
  <threadedComment ref="BL17" dT="2025-11-04T13:54:29.68" personId="{DA4C6F6D-0668-42F9-A3D6-4E479A2EA8E4}" id="{0392A525-8403-4336-9D34-3B5B646BCCA0}">
    <text xml:space="preserve">For any specific PFAS calculation, the PFOA value must be used in combination with RPFs for the other substances </text>
  </threadedComment>
  <threadedComment ref="U36" dT="2026-09-17T17:37:39.14" personId="{DA4C6F6D-0668-42F9-A3D6-4E479A2EA8E4}" id="{9C3083AD-A019-44E9-8B66-3EEFFF2992D3}">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Y37" dT="2025-11-04T09:46:18.36" personId="{DA4C6F6D-0668-42F9-A3D6-4E479A2EA8E4}" id="{A7C77076-EE80-4379-8CBC-B295AB946B79}">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37" dT="2025-11-04T13:54:35.04" personId="{DA4C6F6D-0668-42F9-A3D6-4E479A2EA8E4}" id="{B134BB8D-055E-41F3-A7BB-F6A505CD36C5}">
    <text xml:space="preserve">For any specific PFAS calculation, the PFOA value must be used in combination with RPFs for the other substances </text>
  </threadedComment>
  <threadedComment ref="BE37" dT="2025-11-04T13:53:23.69" personId="{DA4C6F6D-0668-42F9-A3D6-4E479A2EA8E4}" id="{027BEE09-5A86-4B1C-A8D3-1AED6D0FA111}">
    <text xml:space="preserve">For the back calculation to water, the PFOA value must be used in combination with RPFs and RBFs for the other substances </text>
  </threadedComment>
  <threadedComment ref="BF37" dT="2025-11-04T13:53:29.22" personId="{DA4C6F6D-0668-42F9-A3D6-4E479A2EA8E4}" id="{9FDBB58F-95FE-4698-8F21-A337308B42C6}">
    <text xml:space="preserve">For the back calculation to water, the PFOA value must be used in combination with RPFs and RBFs for the other substances </text>
  </threadedComment>
  <threadedComment ref="BH37" dT="2025-11-04T13:54:48.29" personId="{DA4C6F6D-0668-42F9-A3D6-4E479A2EA8E4}" id="{EC732F7E-5CC1-4A0E-8071-461CD3845B81}">
    <text xml:space="preserve">For any specific PFAS calculation, the PFOA value must be used in combination with RPFs for the other substances </text>
  </threadedComment>
  <threadedComment ref="BI37" dT="2025-11-04T13:53:36.29" personId="{DA4C6F6D-0668-42F9-A3D6-4E479A2EA8E4}" id="{EC201434-BC9B-44B6-BD40-04E24322720B}">
    <text xml:space="preserve">For the back calculation to water, the PFOA value must be used in combination with RPFs and RBFs for the other substances </text>
  </threadedComment>
  <threadedComment ref="BJ37" dT="2025-11-04T13:53:36.29" personId="{DA4C6F6D-0668-42F9-A3D6-4E479A2EA8E4}" id="{9C7C09B5-DC2F-439F-8885-62AFE514DFE5}">
    <text xml:space="preserve">For the back calculation to water, the PFOA value must be used in combination with RPFs and RBFs for the other substances </text>
  </threadedComment>
  <threadedComment ref="BL37" dT="2025-11-04T13:54:29.68" personId="{DA4C6F6D-0668-42F9-A3D6-4E479A2EA8E4}" id="{155F0FD8-8167-4672-8C13-B42F57873F78}">
    <text xml:space="preserve">For any specific PFAS calculation, the PFOA value must be used in combination with RPFs for the other substances </text>
  </threadedComment>
  <threadedComment ref="Y38" dT="2025-11-04T09:46:18.36" personId="{DA4C6F6D-0668-42F9-A3D6-4E479A2EA8E4}" id="{389A5341-4CB5-4639-AD2E-73AFB1E64D93}">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38" dT="2025-11-04T13:54:35.04" personId="{DA4C6F6D-0668-42F9-A3D6-4E479A2EA8E4}" id="{CDDB61FC-F2C9-4851-8773-82CBA386DAA5}">
    <text xml:space="preserve">For any specific PFAS calculation, the PFOA value must be used in combination with RPFs for the other substances </text>
  </threadedComment>
  <threadedComment ref="BE38" dT="2025-11-04T13:53:23.69" personId="{DA4C6F6D-0668-42F9-A3D6-4E479A2EA8E4}" id="{220DBF04-54AC-4E6A-94E3-F3C9F16B81C1}">
    <text xml:space="preserve">For the back calculation to water, the PFOA value must be used in combination with RPFs and RBFs for the other substances </text>
  </threadedComment>
  <threadedComment ref="BF38" dT="2025-11-04T13:53:29.22" personId="{DA4C6F6D-0668-42F9-A3D6-4E479A2EA8E4}" id="{65973DFE-6711-4DC8-94A4-A113A15DFADE}">
    <text xml:space="preserve">For the back calculation to water, the PFOA value must be used in combination with RPFs and RBFs for the other substances </text>
  </threadedComment>
  <threadedComment ref="BH38" dT="2025-11-04T13:54:48.29" personId="{DA4C6F6D-0668-42F9-A3D6-4E479A2EA8E4}" id="{FDDA9867-9FFA-4E39-AF0E-6AAEF81A2364}">
    <text xml:space="preserve">For any specific PFAS calculation, the PFOA value must be used in combination with RPFs for the other substances </text>
  </threadedComment>
  <threadedComment ref="BI38" dT="2025-11-04T13:53:36.29" personId="{DA4C6F6D-0668-42F9-A3D6-4E479A2EA8E4}" id="{41F44EC0-3F99-45ED-B228-ABB4886C33EB}">
    <text xml:space="preserve">For the back calculation to water, the PFOA value must be used in combination with RPFs and RBFs for the other substances </text>
  </threadedComment>
  <threadedComment ref="BJ38" dT="2025-11-04T13:53:36.29" personId="{DA4C6F6D-0668-42F9-A3D6-4E479A2EA8E4}" id="{B6FD2615-77C7-4D2B-BAA9-B8C7C2C8BB21}">
    <text xml:space="preserve">For the back calculation to water, the PFOA value must be used in combination with RPFs and RBFs for the other substances </text>
  </threadedComment>
  <threadedComment ref="BL38" dT="2025-11-04T13:54:29.68" personId="{DA4C6F6D-0668-42F9-A3D6-4E479A2EA8E4}" id="{11CDBA83-BCE5-4706-9CF0-C5287DDBB438}">
    <text xml:space="preserve">For any specific PFAS calculation, the PFOA value must be used in combination with RPFs for the other substances </text>
  </threadedComment>
  <threadedComment ref="Y39" dT="2025-11-04T09:46:18.36" personId="{DA4C6F6D-0668-42F9-A3D6-4E479A2EA8E4}" id="{E89DE367-6761-4D21-9D11-509B52D18D02}">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39" dT="2025-11-04T13:54:35.04" personId="{DA4C6F6D-0668-42F9-A3D6-4E479A2EA8E4}" id="{1356176F-E1DA-4205-88F1-A77CD7B7602A}">
    <text xml:space="preserve">For any specific PFAS calculation, the PFOA value must be used in combination with RPFs for the other substances </text>
  </threadedComment>
  <threadedComment ref="BE39" dT="2025-11-04T13:53:23.69" personId="{DA4C6F6D-0668-42F9-A3D6-4E479A2EA8E4}" id="{567AC51B-6FED-4326-9174-FD6C963C71AF}">
    <text xml:space="preserve">For the back calculation to water, the PFOA value must be used in combination with RPFs and RBFs for the other substances </text>
  </threadedComment>
  <threadedComment ref="BF39" dT="2025-11-04T13:53:29.22" personId="{DA4C6F6D-0668-42F9-A3D6-4E479A2EA8E4}" id="{9684FEF1-9F2F-47A8-A19B-7EC17C5F1288}">
    <text xml:space="preserve">For the back calculation to water, the PFOA value must be used in combination with RPFs and RBFs for the other substances </text>
  </threadedComment>
  <threadedComment ref="BH39" dT="2025-11-04T13:54:48.29" personId="{DA4C6F6D-0668-42F9-A3D6-4E479A2EA8E4}" id="{270A0504-4890-4A3F-8525-719F383C1283}">
    <text xml:space="preserve">For any specific PFAS calculation, the PFOA value must be used in combination with RPFs for the other substances </text>
  </threadedComment>
  <threadedComment ref="BI39" dT="2025-11-04T13:53:36.29" personId="{DA4C6F6D-0668-42F9-A3D6-4E479A2EA8E4}" id="{98CC44CC-EF59-4263-B021-9113D9136480}">
    <text xml:space="preserve">For the back calculation to water, the PFOA value must be used in combination with RPFs and RBFs for the other substances </text>
  </threadedComment>
  <threadedComment ref="BJ39" dT="2025-11-04T13:53:36.29" personId="{DA4C6F6D-0668-42F9-A3D6-4E479A2EA8E4}" id="{34B7E658-F8DC-4A9A-B910-D9EE98C4F4EC}">
    <text xml:space="preserve">For the back calculation to water, the PFOA value must be used in combination with RPFs and RBFs for the other substances </text>
  </threadedComment>
  <threadedComment ref="BL39" dT="2025-11-04T13:54:29.68" personId="{DA4C6F6D-0668-42F9-A3D6-4E479A2EA8E4}" id="{F1CF56F5-D031-4A02-A02F-AB9064B96040}">
    <text xml:space="preserve">For any specific PFAS calculation, the PFOA value must be used in combination with RPFs for the other substances </text>
  </threadedComment>
  <threadedComment ref="BD40" dT="2025-11-04T10:00:01.25" personId="{DA4C6F6D-0668-42F9-A3D6-4E479A2EA8E4}" id="{2886538B-2AF0-43A2-BE99-54AE8B426CCE}">
    <text>For PFOA as a single substance</text>
  </threadedComment>
  <threadedComment ref="BE40" dT="2025-11-04T10:00:01.25" personId="{DA4C6F6D-0668-42F9-A3D6-4E479A2EA8E4}" id="{3FD9A961-CE58-485B-B342-E26DEEF18807}">
    <text>For PFOA as a single substance</text>
  </threadedComment>
  <threadedComment ref="BF40" dT="2025-11-04T10:00:01.25" personId="{DA4C6F6D-0668-42F9-A3D6-4E479A2EA8E4}" id="{60205E29-DB16-42D0-83F3-C8249C63518C}">
    <text>For PFOA as a single substance</text>
  </threadedComment>
  <threadedComment ref="BG40" dT="2025-11-04T10:23:31.98" personId="{DA4C6F6D-0668-42F9-A3D6-4E479A2EA8E4}" id="{33D73D25-77AE-48D3-A821-3C28EBF6846E}">
    <text xml:space="preserve">Since a decreased vaccination response is regarded as a risk factor for disease rather than a disease itself, and since the study was based on infants which appear to be a vulnerable population group, no additional assessment factors for potential intraindividual differences in toxicokinetics and toxicodynamics were deemed necessary. </text>
  </threadedComment>
  <threadedComment ref="BH40" dT="2025-11-04T10:00:01.25" personId="{DA4C6F6D-0668-42F9-A3D6-4E479A2EA8E4}" id="{1AA9B6DC-33C6-4E64-BAA7-F0246DB56CDD}">
    <text>For PFOA as a single substance</text>
  </threadedComment>
  <threadedComment ref="BI40" dT="2025-11-04T10:00:01.25" personId="{DA4C6F6D-0668-42F9-A3D6-4E479A2EA8E4}" id="{D62931B7-D60B-4579-966A-95C917817A48}">
    <text>For PFOA as a single substance</text>
  </threadedComment>
  <threadedComment ref="BJ40" dT="2025-11-04T10:00:01.25" personId="{DA4C6F6D-0668-42F9-A3D6-4E479A2EA8E4}" id="{25C9C923-22C9-4E0D-9EF8-1FCC466006F2}">
    <text>For PFOA as a single substance</text>
  </threadedComment>
  <threadedComment ref="BK40" dT="2025-11-04T10:23:31.98" personId="{DA4C6F6D-0668-42F9-A3D6-4E479A2EA8E4}" id="{E0C73F58-E2F4-4043-8AD9-F49570A074EB}">
    <text xml:space="preserve">Since a decreased vaccination response is regarded as a risk factor for disease rather than a disease itself, and since the study was based on infants which appear to be a vulnerable population group, no additional assessment factors for potential intraindividual differences in toxicokinetics and toxicodynamics were deemed necessary. </text>
  </threadedComment>
  <threadedComment ref="BL40" dT="2025-11-04T10:00:01.25" personId="{DA4C6F6D-0668-42F9-A3D6-4E479A2EA8E4}" id="{08AEF793-5968-49FD-BAAB-6EC144316BDA}">
    <text>For PFOA as a single substance</text>
  </threadedComment>
  <threadedComment ref="Y41" dT="2025-11-04T09:46:18.36" personId="{DA4C6F6D-0668-42F9-A3D6-4E479A2EA8E4}" id="{AA27BD3D-2E69-4187-9463-DF9D6BFF47E2}">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41" dT="2025-11-04T13:54:35.04" personId="{DA4C6F6D-0668-42F9-A3D6-4E479A2EA8E4}" id="{232188D0-10D1-472C-BED0-06E1042C77BD}">
    <text xml:space="preserve">For any specific PFAS calculation, the PFOA value must be used in combination with RPFs for the other substances </text>
  </threadedComment>
  <threadedComment ref="BE41" dT="2025-11-04T13:53:23.69" personId="{DA4C6F6D-0668-42F9-A3D6-4E479A2EA8E4}" id="{B17BC20A-9DA1-4EB4-9A78-B2D512CF87C4}">
    <text xml:space="preserve">For the back calculation to water, the PFOA value must be used in combination with RPFs and RBFs for the other substances </text>
  </threadedComment>
  <threadedComment ref="BF41" dT="2025-11-04T13:53:29.22" personId="{DA4C6F6D-0668-42F9-A3D6-4E479A2EA8E4}" id="{64EB3632-4F78-4337-8C37-7171DD3E804F}">
    <text xml:space="preserve">For the back calculation to water, the PFOA value must be used in combination with RPFs and RBFs for the other substances </text>
  </threadedComment>
  <threadedComment ref="BH41" dT="2025-11-04T13:54:48.29" personId="{DA4C6F6D-0668-42F9-A3D6-4E479A2EA8E4}" id="{BB2631BC-7C72-453D-90BB-0FC35CD09E02}">
    <text xml:space="preserve">For any specific PFAS calculation, the PFOA value must be used in combination with RPFs for the other substances </text>
  </threadedComment>
  <threadedComment ref="BI41" dT="2025-11-04T13:53:36.29" personId="{DA4C6F6D-0668-42F9-A3D6-4E479A2EA8E4}" id="{E0563E8C-E846-43C9-B967-F6B1234D9917}">
    <text xml:space="preserve">For the back calculation to water, the PFOA value must be used in combination with RPFs and RBFs for the other substances </text>
  </threadedComment>
  <threadedComment ref="BJ41" dT="2025-11-04T13:53:36.29" personId="{DA4C6F6D-0668-42F9-A3D6-4E479A2EA8E4}" id="{4D3CDBF9-B7B4-4A99-916B-96BF39AD7362}">
    <text xml:space="preserve">For the back calculation to water, the PFOA value must be used in combination with RPFs and RBFs for the other substances </text>
  </threadedComment>
  <threadedComment ref="BL41" dT="2025-11-04T13:54:29.68" personId="{DA4C6F6D-0668-42F9-A3D6-4E479A2EA8E4}" id="{0CBCF007-7C3E-4E12-8ED5-1F5C489C669E}">
    <text xml:space="preserve">For any specific PFAS calculation, the PFOA value must be used in combination with RPFs for the other substances </text>
  </threadedComment>
  <threadedComment ref="Y42" dT="2025-11-04T09:46:18.36" personId="{DA4C6F6D-0668-42F9-A3D6-4E479A2EA8E4}" id="{D416DB21-150A-4EF3-9D36-7BE4E81AAD3F}">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42" dT="2025-11-04T13:54:35.04" personId="{DA4C6F6D-0668-42F9-A3D6-4E479A2EA8E4}" id="{7FF1CDBD-C307-4DBE-BDB3-F70D4A6E88E8}">
    <text xml:space="preserve">For any specific PFAS calculation, the PFOA value must be used in combination with RPFs for the other substances </text>
  </threadedComment>
  <threadedComment ref="BE42" dT="2025-11-04T13:53:23.69" personId="{DA4C6F6D-0668-42F9-A3D6-4E479A2EA8E4}" id="{3D034527-51A1-443C-B3BC-AE142F07EFE5}">
    <text xml:space="preserve">For the back calculation to water, the PFOA value must be used in combination with RPFs and RBFs for the other substances </text>
  </threadedComment>
  <threadedComment ref="BF42" dT="2025-11-04T13:53:29.22" personId="{DA4C6F6D-0668-42F9-A3D6-4E479A2EA8E4}" id="{2EC752AC-EFA2-48A3-BE4D-EE710736AF4E}">
    <text xml:space="preserve">For the back calculation to water, the PFOA value must be used in combination with RPFs and RBFs for the other substances </text>
  </threadedComment>
  <threadedComment ref="BH42" dT="2025-11-04T13:54:48.29" personId="{DA4C6F6D-0668-42F9-A3D6-4E479A2EA8E4}" id="{6B89181A-2DF1-409F-AFE2-F19E4D4546CC}">
    <text xml:space="preserve">For any specific PFAS calculation, the PFOA value must be used in combination with RPFs for the other substances </text>
  </threadedComment>
  <threadedComment ref="BI42" dT="2025-11-04T13:53:36.29" personId="{DA4C6F6D-0668-42F9-A3D6-4E479A2EA8E4}" id="{BB526643-8B73-4FC3-9116-1A8DD71EE61D}">
    <text xml:space="preserve">For the back calculation to water, the PFOA value must be used in combination with RPFs and RBFs for the other substances </text>
  </threadedComment>
  <threadedComment ref="BJ42" dT="2025-11-04T13:53:36.29" personId="{DA4C6F6D-0668-42F9-A3D6-4E479A2EA8E4}" id="{78A465C2-47A4-47C0-B86C-A02AD72E0003}">
    <text xml:space="preserve">For the back calculation to water, the PFOA value must be used in combination with RPFs and RBFs for the other substances </text>
  </threadedComment>
  <threadedComment ref="BL42" dT="2025-11-04T13:54:29.68" personId="{DA4C6F6D-0668-42F9-A3D6-4E479A2EA8E4}" id="{3A5FF0B0-E72E-4713-B41F-1AB7C887B087}">
    <text xml:space="preserve">For any specific PFAS calculation, the PFOA value must be used in combination with RPFs for the other substances </text>
  </threadedComment>
  <threadedComment ref="Y43" dT="2025-11-04T09:46:18.36" personId="{DA4C6F6D-0668-42F9-A3D6-4E479A2EA8E4}" id="{42C4734F-5A8C-44D0-BABE-C9C06B5E9371}">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43" dT="2025-11-04T13:54:35.04" personId="{DA4C6F6D-0668-42F9-A3D6-4E479A2EA8E4}" id="{2DA36D62-4D0E-465A-A7A8-040AFC5E7B8F}">
    <text xml:space="preserve">For any specific PFAS calculation, the PFOA value must be used in combination with RPFs for the other substances </text>
  </threadedComment>
  <threadedComment ref="BE43" dT="2025-11-04T13:53:23.69" personId="{DA4C6F6D-0668-42F9-A3D6-4E479A2EA8E4}" id="{0099DB4D-D60D-4E5B-91A6-77145F12D5E2}">
    <text xml:space="preserve">For the back calculation to water, the PFOA value must be used in combination with RPFs and RBFs for the other substances </text>
  </threadedComment>
  <threadedComment ref="BF43" dT="2025-11-04T13:53:29.22" personId="{DA4C6F6D-0668-42F9-A3D6-4E479A2EA8E4}" id="{790E1DA2-62D3-4D3D-B1B2-0B3F2BFD3FD1}">
    <text xml:space="preserve">For the back calculation to water, the PFOA value must be used in combination with RPFs and RBFs for the other substances </text>
  </threadedComment>
  <threadedComment ref="BH43" dT="2025-11-04T13:54:48.29" personId="{DA4C6F6D-0668-42F9-A3D6-4E479A2EA8E4}" id="{E236A786-D334-423C-B026-C1F4433C05EC}">
    <text xml:space="preserve">For any specific PFAS calculation, the PFOA value must be used in combination with RPFs for the other substances </text>
  </threadedComment>
  <threadedComment ref="BI43" dT="2025-11-04T13:53:36.29" personId="{DA4C6F6D-0668-42F9-A3D6-4E479A2EA8E4}" id="{81B826B9-8372-4437-B7D7-47B4BCBC642F}">
    <text xml:space="preserve">For the back calculation to water, the PFOA value must be used in combination with RPFs and RBFs for the other substances </text>
  </threadedComment>
  <threadedComment ref="BJ43" dT="2025-11-04T13:53:36.29" personId="{DA4C6F6D-0668-42F9-A3D6-4E479A2EA8E4}" id="{A1E0DCA9-DA55-4A39-8B6A-138608D01C71}">
    <text xml:space="preserve">For the back calculation to water, the PFOA value must be used in combination with RPFs and RBFs for the other substances </text>
  </threadedComment>
  <threadedComment ref="BL43" dT="2025-11-04T13:54:29.68" personId="{DA4C6F6D-0668-42F9-A3D6-4E479A2EA8E4}" id="{36F123C4-7259-4840-85CE-1B5784F58EA8}">
    <text xml:space="preserve">For any specific PFAS calculation, the PFOA value must be used in combination with RPFs for the other substances </text>
  </threadedComment>
  <threadedComment ref="Y44" dT="2025-11-04T09:46:18.36" personId="{DA4C6F6D-0668-42F9-A3D6-4E479A2EA8E4}" id="{AD37EA0B-9D6D-4C82-8615-87F4E733BFFB}">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44" dT="2025-11-04T13:54:35.04" personId="{DA4C6F6D-0668-42F9-A3D6-4E479A2EA8E4}" id="{DF522192-FDAD-4E3B-91F8-D9245C9A7675}">
    <text xml:space="preserve">For any specific PFAS calculation, the PFOA value must be used in combination with RPFs for the other substances </text>
  </threadedComment>
  <threadedComment ref="BE44" dT="2025-11-04T13:53:23.69" personId="{DA4C6F6D-0668-42F9-A3D6-4E479A2EA8E4}" id="{5B227F68-E1DC-47DF-A7C9-B5C92E7B426A}">
    <text xml:space="preserve">For the back calculation to water, the PFOA value must be used in combination with RPFs and RBFs for the other substances </text>
  </threadedComment>
  <threadedComment ref="BF44" dT="2025-11-04T13:53:29.22" personId="{DA4C6F6D-0668-42F9-A3D6-4E479A2EA8E4}" id="{DD1CFFEF-8456-465F-B661-A6345B7FD27E}">
    <text xml:space="preserve">For the back calculation to water, the PFOA value must be used in combination with RPFs and RBFs for the other substances </text>
  </threadedComment>
  <threadedComment ref="BH44" dT="2025-11-04T13:54:48.29" personId="{DA4C6F6D-0668-42F9-A3D6-4E479A2EA8E4}" id="{6A4E3D5C-57C0-4C94-B35B-4B7EA22609B5}">
    <text xml:space="preserve">For any specific PFAS calculation, the PFOA value must be used in combination with RPFs for the other substances </text>
  </threadedComment>
  <threadedComment ref="BI44" dT="2025-11-04T13:53:36.29" personId="{DA4C6F6D-0668-42F9-A3D6-4E479A2EA8E4}" id="{B9A81475-72F7-438E-852B-5FD511B46969}">
    <text xml:space="preserve">For the back calculation to water, the PFOA value must be used in combination with RPFs and RBFs for the other substances </text>
  </threadedComment>
  <threadedComment ref="BJ44" dT="2025-11-04T13:53:36.29" personId="{DA4C6F6D-0668-42F9-A3D6-4E479A2EA8E4}" id="{539EC37B-DAD0-496F-BCA1-119DC5D36A74}">
    <text xml:space="preserve">For the back calculation to water, the PFOA value must be used in combination with RPFs and RBFs for the other substances </text>
  </threadedComment>
  <threadedComment ref="BL44" dT="2025-11-04T13:54:29.68" personId="{DA4C6F6D-0668-42F9-A3D6-4E479A2EA8E4}" id="{390E0F50-7932-4CB8-8FA5-DAF465571E66}">
    <text xml:space="preserve">For any specific PFAS calculation, the PFOA value must be used in combination with RPFs for the other substances </text>
  </threadedComment>
  <threadedComment ref="Y45" dT="2025-11-04T09:46:18.36" personId="{DA4C6F6D-0668-42F9-A3D6-4E479A2EA8E4}" id="{EC82655F-AFCD-4B81-B4BB-6CCADFD2CD89}">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45" dT="2025-11-04T13:54:35.04" personId="{DA4C6F6D-0668-42F9-A3D6-4E479A2EA8E4}" id="{B27D4876-747C-46C3-B61E-3CE65E67331F}">
    <text xml:space="preserve">For any specific PFAS calculation, the PFOA value must be used in combination with RPFs for the other substances </text>
  </threadedComment>
  <threadedComment ref="BE45" dT="2025-11-04T13:53:23.69" personId="{DA4C6F6D-0668-42F9-A3D6-4E479A2EA8E4}" id="{8101CFF7-C27A-4704-A53C-E69B093417DD}">
    <text xml:space="preserve">For the back calculation to water, the PFOA value must be used in combination with RPFs and RBFs for the other substances </text>
  </threadedComment>
  <threadedComment ref="BF45" dT="2025-11-04T13:53:29.22" personId="{DA4C6F6D-0668-42F9-A3D6-4E479A2EA8E4}" id="{5F0FC1DF-9611-4649-9417-C238717DDF90}">
    <text xml:space="preserve">For the back calculation to water, the PFOA value must be used in combination with RPFs and RBFs for the other substances </text>
  </threadedComment>
  <threadedComment ref="BH45" dT="2025-11-04T13:54:48.29" personId="{DA4C6F6D-0668-42F9-A3D6-4E479A2EA8E4}" id="{71356325-9B1D-4CCD-93C5-E8C8B744CFBC}">
    <text xml:space="preserve">For any specific PFAS calculation, the PFOA value must be used in combination with RPFs for the other substances </text>
  </threadedComment>
  <threadedComment ref="BI45" dT="2025-11-04T13:53:36.29" personId="{DA4C6F6D-0668-42F9-A3D6-4E479A2EA8E4}" id="{352FDE0F-ED5C-4CA2-ADF9-2721F3F9E72D}">
    <text xml:space="preserve">For the back calculation to water, the PFOA value must be used in combination with RPFs and RBFs for the other substances </text>
  </threadedComment>
  <threadedComment ref="BJ45" dT="2025-11-04T13:53:36.29" personId="{DA4C6F6D-0668-42F9-A3D6-4E479A2EA8E4}" id="{2678D2E9-5D51-4C9C-AFD5-79B59AA6781A}">
    <text xml:space="preserve">For the back calculation to water, the PFOA value must be used in combination with RPFs and RBFs for the other substances </text>
  </threadedComment>
  <threadedComment ref="BL45" dT="2025-11-04T13:54:29.68" personId="{DA4C6F6D-0668-42F9-A3D6-4E479A2EA8E4}" id="{ACC2437F-6572-430A-ADC9-874B81A12F6B}">
    <text xml:space="preserve">For any specific PFAS calculation, the PFOA value must be used in combination with RPFs for the other substances </text>
  </threadedComment>
  <threadedComment ref="Y46" dT="2025-11-04T09:46:18.36" personId="{DA4C6F6D-0668-42F9-A3D6-4E479A2EA8E4}" id="{256FFEDA-4601-4AD4-971A-181719C55056}">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46" dT="2025-11-04T13:54:35.04" personId="{DA4C6F6D-0668-42F9-A3D6-4E479A2EA8E4}" id="{8BAE1C2A-4AC1-4A55-B619-B205B8DAC1FF}">
    <text xml:space="preserve">For any specific PFAS calculation, the PFOA value must be used in combination with RPFs for the other substances </text>
  </threadedComment>
  <threadedComment ref="BE46" dT="2025-11-04T13:53:23.69" personId="{DA4C6F6D-0668-42F9-A3D6-4E479A2EA8E4}" id="{F9C9B39F-E775-410F-94F2-9D9A16D434E6}">
    <text xml:space="preserve">For the back calculation to water, the PFOA value must be used in combination with RPFs and RBFs for the other substances </text>
  </threadedComment>
  <threadedComment ref="BF46" dT="2025-11-04T13:53:29.22" personId="{DA4C6F6D-0668-42F9-A3D6-4E479A2EA8E4}" id="{59522E7C-769B-4BC5-89A8-131678AE01C3}">
    <text xml:space="preserve">For the back calculation to water, the PFOA value must be used in combination with RPFs and RBFs for the other substances </text>
  </threadedComment>
  <threadedComment ref="BH46" dT="2025-11-04T13:54:48.29" personId="{DA4C6F6D-0668-42F9-A3D6-4E479A2EA8E4}" id="{DAA0071A-4DBB-49CB-8F24-123CDD2C550B}">
    <text xml:space="preserve">For any specific PFAS calculation, the PFOA value must be used in combination with RPFs for the other substances </text>
  </threadedComment>
  <threadedComment ref="BI46" dT="2025-11-04T13:53:36.29" personId="{DA4C6F6D-0668-42F9-A3D6-4E479A2EA8E4}" id="{88263FAC-59B0-4957-87ED-71A19C7182A2}">
    <text xml:space="preserve">For the back calculation to water, the PFOA value must be used in combination with RPFs and RBFs for the other substances </text>
  </threadedComment>
  <threadedComment ref="BJ46" dT="2025-11-04T13:53:36.29" personId="{DA4C6F6D-0668-42F9-A3D6-4E479A2EA8E4}" id="{DF4ADF26-A675-4DBD-A041-E201103326AA}">
    <text xml:space="preserve">For the back calculation to water, the PFOA value must be used in combination with RPFs and RBFs for the other substances </text>
  </threadedComment>
  <threadedComment ref="BL46" dT="2025-11-04T13:54:29.68" personId="{DA4C6F6D-0668-42F9-A3D6-4E479A2EA8E4}" id="{061F21C2-E874-41D8-B8C0-38FFBFA96D1A}">
    <text xml:space="preserve">For any specific PFAS calculation, the PFOA value must be used in combination with RPFs for the other substances </text>
  </threadedComment>
  <threadedComment ref="Y47" dT="2025-11-04T09:46:18.36" personId="{DA4C6F6D-0668-42F9-A3D6-4E479A2EA8E4}" id="{24461F83-FBAC-450C-B90F-41B508825231}">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47" dT="2025-11-04T13:54:35.04" personId="{DA4C6F6D-0668-42F9-A3D6-4E479A2EA8E4}" id="{3DD47061-AF6D-4EF4-96EF-349FC7A24B6F}">
    <text xml:space="preserve">For any specific PFAS calculation, the PFOA value must be used in combination with RPFs for the other substances </text>
  </threadedComment>
  <threadedComment ref="BE47" dT="2025-11-04T13:53:23.69" personId="{DA4C6F6D-0668-42F9-A3D6-4E479A2EA8E4}" id="{D5411139-E1AF-4416-89C2-BE48064DEA36}">
    <text xml:space="preserve">For the back calculation to water, the PFOA value must be used in combination with RPFs and RBFs for the other substances </text>
  </threadedComment>
  <threadedComment ref="BF47" dT="2025-11-04T13:53:29.22" personId="{DA4C6F6D-0668-42F9-A3D6-4E479A2EA8E4}" id="{C3873C56-44F8-40EB-AE1D-BD9E5B5510EA}">
    <text xml:space="preserve">For the back calculation to water, the PFOA value must be used in combination with RPFs and RBFs for the other substances </text>
  </threadedComment>
  <threadedComment ref="BH47" dT="2025-11-04T13:54:48.29" personId="{DA4C6F6D-0668-42F9-A3D6-4E479A2EA8E4}" id="{48B2BD49-B314-4D12-A072-DBBB3B17F3AF}">
    <text xml:space="preserve">For any specific PFAS calculation, the PFOA value must be used in combination with RPFs for the other substances </text>
  </threadedComment>
  <threadedComment ref="BI47" dT="2025-11-04T13:53:36.29" personId="{DA4C6F6D-0668-42F9-A3D6-4E479A2EA8E4}" id="{5F6BC1E8-4372-4A41-90D2-CA9BE7EDD8F0}">
    <text xml:space="preserve">For the back calculation to water, the PFOA value must be used in combination with RPFs and RBFs for the other substances </text>
  </threadedComment>
  <threadedComment ref="BJ47" dT="2025-11-04T13:53:36.29" personId="{DA4C6F6D-0668-42F9-A3D6-4E479A2EA8E4}" id="{FF37C37F-1B3C-441A-9142-0854B28152F1}">
    <text xml:space="preserve">For the back calculation to water, the PFOA value must be used in combination with RPFs and RBFs for the other substances </text>
  </threadedComment>
  <threadedComment ref="BL47" dT="2025-11-04T13:54:29.68" personId="{DA4C6F6D-0668-42F9-A3D6-4E479A2EA8E4}" id="{A415660E-F186-4AF5-AB89-F19B10F6EA6F}">
    <text xml:space="preserve">For any specific PFAS calculation, the PFOA value must be used in combination with RPFs for the other substances </text>
  </threadedComment>
  <threadedComment ref="Y48" dT="2025-11-04T09:46:18.36" personId="{DA4C6F6D-0668-42F9-A3D6-4E479A2EA8E4}" id="{DE7E006F-1AD3-4F8E-96F7-D7DED7D0EE01}">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48" dT="2025-11-04T13:54:35.04" personId="{DA4C6F6D-0668-42F9-A3D6-4E479A2EA8E4}" id="{A053D8AC-CFA1-427E-814B-0241600A7B9E}">
    <text xml:space="preserve">For any specific PFAS calculation, the PFOA value must be used in combination with RPFs for the other substances </text>
  </threadedComment>
  <threadedComment ref="BE48" dT="2025-11-04T13:53:23.69" personId="{DA4C6F6D-0668-42F9-A3D6-4E479A2EA8E4}" id="{D3C2053B-E0CE-4D0D-9F90-93CD28D2845E}">
    <text xml:space="preserve">For the back calculation to water, the PFOA value must be used in combination with RPFs and RBFs for the other substances </text>
  </threadedComment>
  <threadedComment ref="BF48" dT="2025-11-04T13:53:29.22" personId="{DA4C6F6D-0668-42F9-A3D6-4E479A2EA8E4}" id="{276A5C6A-E5EB-4E6D-ABD3-77E122F9E8DB}">
    <text xml:space="preserve">For the back calculation to water, the PFOA value must be used in combination with RPFs and RBFs for the other substances </text>
  </threadedComment>
  <threadedComment ref="BH48" dT="2025-11-04T13:54:48.29" personId="{DA4C6F6D-0668-42F9-A3D6-4E479A2EA8E4}" id="{1E4561B2-4AF8-4A29-AD08-DFF89503E36C}">
    <text xml:space="preserve">For any specific PFAS calculation, the PFOA value must be used in combination with RPFs for the other substances </text>
  </threadedComment>
  <threadedComment ref="BI48" dT="2025-11-04T13:53:36.29" personId="{DA4C6F6D-0668-42F9-A3D6-4E479A2EA8E4}" id="{BB039710-16DA-4A27-AE2F-5FCE0F076856}">
    <text xml:space="preserve">For the back calculation to water, the PFOA value must be used in combination with RPFs and RBFs for the other substances </text>
  </threadedComment>
  <threadedComment ref="BJ48" dT="2025-11-04T13:53:36.29" personId="{DA4C6F6D-0668-42F9-A3D6-4E479A2EA8E4}" id="{FF3B2FA8-BBD9-4E4E-972E-2467BAE43294}">
    <text xml:space="preserve">For the back calculation to water, the PFOA value must be used in combination with RPFs and RBFs for the other substances </text>
  </threadedComment>
  <threadedComment ref="BL48" dT="2025-11-04T13:54:29.68" personId="{DA4C6F6D-0668-42F9-A3D6-4E479A2EA8E4}" id="{86D51C6D-FE14-4677-9628-BA67E9B60E6E}">
    <text xml:space="preserve">For any specific PFAS calculation, the PFOA value must be used in combination with RPFs for the other substances </text>
  </threadedComment>
  <threadedComment ref="Y49" dT="2025-11-04T09:46:18.36" personId="{DA4C6F6D-0668-42F9-A3D6-4E479A2EA8E4}" id="{947FB99C-692C-4DAB-AFC2-A695315A98DF}">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49" dT="2025-11-04T13:54:35.04" personId="{DA4C6F6D-0668-42F9-A3D6-4E479A2EA8E4}" id="{AD2BB6DF-7D24-4AF3-A323-5396F38816D3}">
    <text xml:space="preserve">For any specific PFAS calculation, the PFOA value must be used in combination with RPFs for the other substances </text>
  </threadedComment>
  <threadedComment ref="BE49" dT="2025-11-04T13:53:23.69" personId="{DA4C6F6D-0668-42F9-A3D6-4E479A2EA8E4}" id="{3C76CDBC-1329-4D80-A949-D90190400D44}">
    <text xml:space="preserve">For the back calculation to water, the PFOA value must be used in combination with RPFs and RBFs for the other substances </text>
  </threadedComment>
  <threadedComment ref="BF49" dT="2025-11-04T13:53:29.22" personId="{DA4C6F6D-0668-42F9-A3D6-4E479A2EA8E4}" id="{CDC94C47-AA8A-468C-866C-A3680CC1818D}">
    <text xml:space="preserve">For the back calculation to water, the PFOA value must be used in combination with RPFs and RBFs for the other substances </text>
  </threadedComment>
  <threadedComment ref="BH49" dT="2025-11-04T13:54:48.29" personId="{DA4C6F6D-0668-42F9-A3D6-4E479A2EA8E4}" id="{3BD7E63B-7526-4759-8D48-225D960E950D}">
    <text xml:space="preserve">For any specific PFAS calculation, the PFOA value must be used in combination with RPFs for the other substances </text>
  </threadedComment>
  <threadedComment ref="BI49" dT="2025-11-04T13:53:36.29" personId="{DA4C6F6D-0668-42F9-A3D6-4E479A2EA8E4}" id="{DCF80C4D-4377-4736-A006-C695F77EA56B}">
    <text xml:space="preserve">For the back calculation to water, the PFOA value must be used in combination with RPFs and RBFs for the other substances </text>
  </threadedComment>
  <threadedComment ref="BJ49" dT="2025-11-04T13:53:36.29" personId="{DA4C6F6D-0668-42F9-A3D6-4E479A2EA8E4}" id="{346EEA5D-4B4B-4EB4-8644-288BC881C6A6}">
    <text xml:space="preserve">For the back calculation to water, the PFOA value must be used in combination with RPFs and RBFs for the other substances </text>
  </threadedComment>
  <threadedComment ref="BL49" dT="2025-11-04T13:54:29.68" personId="{DA4C6F6D-0668-42F9-A3D6-4E479A2EA8E4}" id="{B96F9F2F-0ED7-4FEC-A681-CA29F0B9FC05}">
    <text xml:space="preserve">For any specific PFAS calculation, the PFOA value must be used in combination with RPFs for the other substances </text>
  </threadedComment>
  <threadedComment ref="Y50" dT="2025-11-04T09:46:18.36" personId="{DA4C6F6D-0668-42F9-A3D6-4E479A2EA8E4}" id="{5ABB2E7A-AF4A-49A0-9B03-F78D2F283FB5}">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0" dT="2025-11-04T13:54:35.04" personId="{DA4C6F6D-0668-42F9-A3D6-4E479A2EA8E4}" id="{8487292B-DCCF-4944-B37D-0E015F150BB5}">
    <text xml:space="preserve">For any specific PFAS calculation, the PFOA value must be used in combination with RPFs for the other substances </text>
  </threadedComment>
  <threadedComment ref="BE50" dT="2025-11-04T13:53:23.69" personId="{DA4C6F6D-0668-42F9-A3D6-4E479A2EA8E4}" id="{CC4E2E9F-248A-4F4E-8B84-DB07CE570A65}">
    <text xml:space="preserve">For the back calculation to water, the PFOA value must be used in combination with RPFs and RBFs for the other substances </text>
  </threadedComment>
  <threadedComment ref="BF50" dT="2025-11-04T13:53:29.22" personId="{DA4C6F6D-0668-42F9-A3D6-4E479A2EA8E4}" id="{0B1ADD75-2C6D-43AB-860F-5A6D7E9916B1}">
    <text xml:space="preserve">For the back calculation to water, the PFOA value must be used in combination with RPFs and RBFs for the other substances </text>
  </threadedComment>
  <threadedComment ref="BH50" dT="2025-11-04T13:54:48.29" personId="{DA4C6F6D-0668-42F9-A3D6-4E479A2EA8E4}" id="{F00C3F99-B104-4180-A590-66E4E6C6EA05}">
    <text xml:space="preserve">For any specific PFAS calculation, the PFOA value must be used in combination with RPFs for the other substances </text>
  </threadedComment>
  <threadedComment ref="BI50" dT="2025-11-04T13:53:36.29" personId="{DA4C6F6D-0668-42F9-A3D6-4E479A2EA8E4}" id="{4D5B0717-EB6A-47EA-A438-6A2FC84FD95B}">
    <text xml:space="preserve">For the back calculation to water, the PFOA value must be used in combination with RPFs and RBFs for the other substances </text>
  </threadedComment>
  <threadedComment ref="BJ50" dT="2025-11-04T13:53:36.29" personId="{DA4C6F6D-0668-42F9-A3D6-4E479A2EA8E4}" id="{920DE7B1-91E4-463F-9025-DFA94A2DAD4D}">
    <text xml:space="preserve">For the back calculation to water, the PFOA value must be used in combination with RPFs and RBFs for the other substances </text>
  </threadedComment>
  <threadedComment ref="BL50" dT="2025-11-04T13:54:29.68" personId="{DA4C6F6D-0668-42F9-A3D6-4E479A2EA8E4}" id="{5F95BB60-79F6-42EF-BC4F-3A4FD6E88AA5}">
    <text xml:space="preserve">For any specific PFAS calculation, the PFOA value must be used in combination with RPFs for the other substances </text>
  </threadedComment>
  <threadedComment ref="Y51" dT="2025-11-04T09:46:18.36" personId="{DA4C6F6D-0668-42F9-A3D6-4E479A2EA8E4}" id="{944D6ED5-77DA-4F8C-9160-CD7A442C0BB9}">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1" dT="2025-11-04T13:54:35.04" personId="{DA4C6F6D-0668-42F9-A3D6-4E479A2EA8E4}" id="{BA97E59B-8416-46A0-A6DF-A2A773DCE07A}">
    <text xml:space="preserve">For any specific PFAS calculation, the PFOA value must be used in combination with RPFs for the other substances </text>
  </threadedComment>
  <threadedComment ref="BE51" dT="2025-11-04T13:53:23.69" personId="{DA4C6F6D-0668-42F9-A3D6-4E479A2EA8E4}" id="{6E7E0B4C-9EB7-436F-97ED-688BB28E8052}">
    <text xml:space="preserve">For the back calculation to water, the PFOA value must be used in combination with RPFs and RBFs for the other substances </text>
  </threadedComment>
  <threadedComment ref="BF51" dT="2025-11-04T13:53:29.22" personId="{DA4C6F6D-0668-42F9-A3D6-4E479A2EA8E4}" id="{706916F9-AA6F-47BC-AE26-68C8490EF044}">
    <text xml:space="preserve">For the back calculation to water, the PFOA value must be used in combination with RPFs and RBFs for the other substances </text>
  </threadedComment>
  <threadedComment ref="BH51" dT="2025-11-04T13:54:48.29" personId="{DA4C6F6D-0668-42F9-A3D6-4E479A2EA8E4}" id="{4B452F8F-6E4E-4CF5-8770-19354D1259E9}">
    <text xml:space="preserve">For any specific PFAS calculation, the PFOA value must be used in combination with RPFs for the other substances </text>
  </threadedComment>
  <threadedComment ref="BI51" dT="2025-11-04T13:53:36.29" personId="{DA4C6F6D-0668-42F9-A3D6-4E479A2EA8E4}" id="{01E4A264-FA65-4D9C-A222-C5B4ADC16C50}">
    <text xml:space="preserve">For the back calculation to water, the PFOA value must be used in combination with RPFs and RBFs for the other substances </text>
  </threadedComment>
  <threadedComment ref="BJ51" dT="2025-11-04T13:53:36.29" personId="{DA4C6F6D-0668-42F9-A3D6-4E479A2EA8E4}" id="{6176476C-4E56-4D2C-B04F-5527C8F8C7F2}">
    <text xml:space="preserve">For the back calculation to water, the PFOA value must be used in combination with RPFs and RBFs for the other substances </text>
  </threadedComment>
  <threadedComment ref="BL51" dT="2025-11-04T13:54:29.68" personId="{DA4C6F6D-0668-42F9-A3D6-4E479A2EA8E4}" id="{51DB0A91-2B8B-458B-9B2C-31DD38856D41}">
    <text xml:space="preserve">For any specific PFAS calculation, the PFOA value must be used in combination with RPFs for the other substances </text>
  </threadedComment>
  <threadedComment ref="Y52" dT="2025-11-04T09:46:18.36" personId="{DA4C6F6D-0668-42F9-A3D6-4E479A2EA8E4}" id="{53145C3D-8D6E-4398-9A53-D135A7E781C5}">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2" dT="2025-11-04T13:54:35.04" personId="{DA4C6F6D-0668-42F9-A3D6-4E479A2EA8E4}" id="{B6934F73-3FBE-4B5D-8D71-F96C6C158E18}">
    <text xml:space="preserve">For any specific PFAS calculation, the PFOA value must be used in combination with RPFs for the other substances </text>
  </threadedComment>
  <threadedComment ref="BE52" dT="2025-11-04T13:53:23.69" personId="{DA4C6F6D-0668-42F9-A3D6-4E479A2EA8E4}" id="{A567DFEA-CD32-4A9C-A792-7ACF2A707CFB}">
    <text xml:space="preserve">For the back calculation to water, the PFOA value must be used in combination with RPFs and RBFs for the other substances </text>
  </threadedComment>
  <threadedComment ref="BF52" dT="2025-11-04T13:53:29.22" personId="{DA4C6F6D-0668-42F9-A3D6-4E479A2EA8E4}" id="{ED7E802B-9D80-49C1-82DB-3E8F3B97A5BB}">
    <text xml:space="preserve">For the back calculation to water, the PFOA value must be used in combination with RPFs and RBFs for the other substances </text>
  </threadedComment>
  <threadedComment ref="BH52" dT="2025-11-04T13:54:48.29" personId="{DA4C6F6D-0668-42F9-A3D6-4E479A2EA8E4}" id="{509C4B25-02EB-4A8B-BD77-8D56689642D1}">
    <text xml:space="preserve">For any specific PFAS calculation, the PFOA value must be used in combination with RPFs for the other substances </text>
  </threadedComment>
  <threadedComment ref="BI52" dT="2025-11-04T13:53:36.29" personId="{DA4C6F6D-0668-42F9-A3D6-4E479A2EA8E4}" id="{BB1BEA97-ECD0-43B5-9B89-50310AB96A6B}">
    <text xml:space="preserve">For the back calculation to water, the PFOA value must be used in combination with RPFs and RBFs for the other substances </text>
  </threadedComment>
  <threadedComment ref="BJ52" dT="2025-11-04T13:53:36.29" personId="{DA4C6F6D-0668-42F9-A3D6-4E479A2EA8E4}" id="{04D0C1F0-C69E-4F59-BD01-F335259E858F}">
    <text xml:space="preserve">For the back calculation to water, the PFOA value must be used in combination with RPFs and RBFs for the other substances </text>
  </threadedComment>
  <threadedComment ref="BL52" dT="2025-11-04T13:54:29.68" personId="{DA4C6F6D-0668-42F9-A3D6-4E479A2EA8E4}" id="{52747973-BB17-4FA3-8F91-4B6DB45B0FBA}">
    <text xml:space="preserve">For any specific PFAS calculation, the PFOA value must be used in combination with RPFs for the other substances </text>
  </threadedComment>
  <threadedComment ref="Y53" dT="2025-11-04T09:46:18.36" personId="{DA4C6F6D-0668-42F9-A3D6-4E479A2EA8E4}" id="{1694A4A7-8D27-4600-A5A8-DD588D45F408}">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3" dT="2025-11-04T13:54:35.04" personId="{DA4C6F6D-0668-42F9-A3D6-4E479A2EA8E4}" id="{61097211-91D0-473B-B439-EFB8C0A52A9A}">
    <text xml:space="preserve">For any specific PFAS calculation, the PFOA value must be used in combination with RPFs for the other substances </text>
  </threadedComment>
  <threadedComment ref="BE53" dT="2025-11-04T13:53:23.69" personId="{DA4C6F6D-0668-42F9-A3D6-4E479A2EA8E4}" id="{3F5FFAFE-C22C-4C77-A8DD-A5390D12C47E}">
    <text xml:space="preserve">For the back calculation to water, the PFOA value must be used in combination with RPFs and RBFs for the other substances </text>
  </threadedComment>
  <threadedComment ref="BF53" dT="2025-11-04T13:53:29.22" personId="{DA4C6F6D-0668-42F9-A3D6-4E479A2EA8E4}" id="{14B1ACD4-5A0C-4915-AFA5-D07B7B4D6CC2}">
    <text xml:space="preserve">For the back calculation to water, the PFOA value must be used in combination with RPFs and RBFs for the other substances </text>
  </threadedComment>
  <threadedComment ref="BH53" dT="2025-11-04T13:54:48.29" personId="{DA4C6F6D-0668-42F9-A3D6-4E479A2EA8E4}" id="{6AEF2BCB-139E-48E5-8402-C5B2265ACD84}">
    <text xml:space="preserve">For any specific PFAS calculation, the PFOA value must be used in combination with RPFs for the other substances </text>
  </threadedComment>
  <threadedComment ref="BI53" dT="2025-11-04T13:53:36.29" personId="{DA4C6F6D-0668-42F9-A3D6-4E479A2EA8E4}" id="{6C928AB9-4D00-42E1-942F-41F9F1FDEFDA}">
    <text xml:space="preserve">For the back calculation to water, the PFOA value must be used in combination with RPFs and RBFs for the other substances </text>
  </threadedComment>
  <threadedComment ref="BJ53" dT="2025-11-04T13:53:36.29" personId="{DA4C6F6D-0668-42F9-A3D6-4E479A2EA8E4}" id="{1E52F8E1-7DB0-4C37-9E0B-FA00CC1DAB4E}">
    <text xml:space="preserve">For the back calculation to water, the PFOA value must be used in combination with RPFs and RBFs for the other substances </text>
  </threadedComment>
  <threadedComment ref="BL53" dT="2025-11-04T13:54:29.68" personId="{DA4C6F6D-0668-42F9-A3D6-4E479A2EA8E4}" id="{F0C2102C-5805-4FF0-97BE-F18802229C16}">
    <text xml:space="preserve">For any specific PFAS calculation, the PFOA value must be used in combination with RPFs for the other substances </text>
  </threadedComment>
  <threadedComment ref="C54" dT="2026-08-28T18:34:37.99" personId="{DA4C6F6D-0668-42F9-A3D6-4E479A2EA8E4}" id="{87A8C2EF-1CF4-4A3E-8318-99593FC8370D}">
    <text xml:space="preserve">
This refers to the following compound, and Relative Potency Factor (RPF): Perfluorooctanoic acid (PFOA) (CAS 335-67-1, EU 206-397-9) (RPF 1)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D54" dT="2026-08-28T18:34:37.99" personId="{DA4C6F6D-0668-42F9-A3D6-4E479A2EA8E4}" id="{6864D3CC-F55F-4B33-BC4E-B385A31905BC}">
    <text xml:space="preserve">
This refers to the following compound, and Relative Potency Factor (RPF): Perfluorooctanoic acid (PFOA) (CAS 335-67-1, EU 206-397-9) (RPF 1)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U54" dT="2025-11-04T09:46:18.36" personId="{DA4C6F6D-0668-42F9-A3D6-4E479A2EA8E4}" id="{F7C6A65E-B4AD-408D-8628-E96A8BC7FE34}">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V54" dT="2025-11-04T09:46:18.36" personId="{DA4C6F6D-0668-42F9-A3D6-4E479A2EA8E4}" id="{F1C41704-8F18-4DA5-BAC2-6AD0B44A7091}">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Y54" dT="2025-11-04T09:46:18.36" personId="{DA4C6F6D-0668-42F9-A3D6-4E479A2EA8E4}" id="{5E1B9D64-BD18-45F5-8193-C569F651A382}">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4" dT="2025-11-04T13:54:35.04" personId="{DA4C6F6D-0668-42F9-A3D6-4E479A2EA8E4}" id="{C6F07735-82BB-4B8F-BAD4-FF159CDBEB38}">
    <text xml:space="preserve">For any specific PFAS calculation, the PFOA value must be used in combination with RPFs for the other substances </text>
  </threadedComment>
  <threadedComment ref="BE54" dT="2025-11-04T13:53:23.69" personId="{DA4C6F6D-0668-42F9-A3D6-4E479A2EA8E4}" id="{753B39B3-7837-44C0-8075-D9BA7F319C16}">
    <text xml:space="preserve">For the back calculation to water, the PFOA value must be used in combination with RPFs and RBFs for the other substances </text>
  </threadedComment>
  <threadedComment ref="BF54" dT="2025-11-04T13:53:29.22" personId="{DA4C6F6D-0668-42F9-A3D6-4E479A2EA8E4}" id="{A017D164-C1D8-445E-A75E-C6543565A66E}">
    <text xml:space="preserve">For the back calculation to water, the PFOA value must be used in combination with RPFs and RBFs for the other substances </text>
  </threadedComment>
  <threadedComment ref="BH54" dT="2025-11-04T13:54:48.29" personId="{DA4C6F6D-0668-42F9-A3D6-4E479A2EA8E4}" id="{9F165417-0719-479F-BB95-70557305897A}">
    <text xml:space="preserve">For any specific PFAS calculation, the PFOA value must be used in combination with RPFs for the other substances </text>
  </threadedComment>
  <threadedComment ref="BI54" dT="2025-11-04T13:53:36.29" personId="{DA4C6F6D-0668-42F9-A3D6-4E479A2EA8E4}" id="{EB4B9F98-EEBC-416E-81CF-B6B033D1EE47}">
    <text xml:space="preserve">For the back calculation to water, the PFOA value must be used in combination with RPFs and RBFs for the other substances </text>
  </threadedComment>
  <threadedComment ref="BJ54" dT="2025-11-04T13:53:36.29" personId="{DA4C6F6D-0668-42F9-A3D6-4E479A2EA8E4}" id="{2A8B2F32-113F-4368-B912-9CA20A78C190}">
    <text xml:space="preserve">For the back calculation to water, the PFOA value must be used in combination with RPFs and RBFs for the other substances </text>
  </threadedComment>
  <threadedComment ref="BL54" dT="2025-11-04T13:54:29.68" personId="{DA4C6F6D-0668-42F9-A3D6-4E479A2EA8E4}" id="{A494474A-0E76-4DDE-93A0-8126436DAB22}">
    <text xml:space="preserve">For any specific PFAS calculation, the PFOA value must be used in combination with RPFs for the other substances </text>
  </threadedComment>
  <threadedComment ref="Y55" dT="2025-11-04T09:46:18.36" personId="{DA4C6F6D-0668-42F9-A3D6-4E479A2EA8E4}" id="{D4A8B518-8A06-498D-9603-DAD1A3FAFBEE}">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5" dT="2025-11-04T13:54:35.04" personId="{DA4C6F6D-0668-42F9-A3D6-4E479A2EA8E4}" id="{D25284F9-AFF2-4956-9449-D6AAAA140CA7}">
    <text xml:space="preserve">For any specific PFAS calculation, the PFOA value must be used in combination with RPFs for the other substances </text>
  </threadedComment>
  <threadedComment ref="BE55" dT="2025-11-04T13:53:23.69" personId="{DA4C6F6D-0668-42F9-A3D6-4E479A2EA8E4}" id="{DA771704-7356-44C1-9137-F3BAEC00192C}">
    <text xml:space="preserve">For the back calculation to water, the PFOA value must be used in combination with RPFs and RBFs for the other substances </text>
  </threadedComment>
  <threadedComment ref="BF55" dT="2025-11-04T13:53:29.22" personId="{DA4C6F6D-0668-42F9-A3D6-4E479A2EA8E4}" id="{D9125993-FCF5-4783-B46B-DC76910ADD32}">
    <text xml:space="preserve">For the back calculation to water, the PFOA value must be used in combination with RPFs and RBFs for the other substances </text>
  </threadedComment>
  <threadedComment ref="BH55" dT="2025-11-04T13:54:48.29" personId="{DA4C6F6D-0668-42F9-A3D6-4E479A2EA8E4}" id="{405B38E8-D162-4857-A441-9B3B5CD2201F}">
    <text xml:space="preserve">For any specific PFAS calculation, the PFOA value must be used in combination with RPFs for the other substances </text>
  </threadedComment>
  <threadedComment ref="BI55" dT="2025-11-04T13:53:36.29" personId="{DA4C6F6D-0668-42F9-A3D6-4E479A2EA8E4}" id="{42FF9298-3EB8-4986-AC41-553E2428CB98}">
    <text xml:space="preserve">For the back calculation to water, the PFOA value must be used in combination with RPFs and RBFs for the other substances </text>
  </threadedComment>
  <threadedComment ref="BJ55" dT="2025-11-04T13:53:36.29" personId="{DA4C6F6D-0668-42F9-A3D6-4E479A2EA8E4}" id="{632E6F0B-6107-4AC6-B3D5-07CE11857FEC}">
    <text xml:space="preserve">For the back calculation to water, the PFOA value must be used in combination with RPFs and RBFs for the other substances </text>
  </threadedComment>
  <threadedComment ref="BL55" dT="2025-11-04T13:54:29.68" personId="{DA4C6F6D-0668-42F9-A3D6-4E479A2EA8E4}" id="{136D22C1-D3E1-4496-821A-8400CF06D24D}">
    <text xml:space="preserve">For any specific PFAS calculation, the PFOA value must be used in combination with RPFs for the other substances </text>
  </threadedComment>
  <threadedComment ref="Y56" dT="2025-11-04T09:46:18.36" personId="{DA4C6F6D-0668-42F9-A3D6-4E479A2EA8E4}" id="{7049EBBD-8CF3-49DA-B499-F10636B45643}">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6" dT="2025-11-04T13:54:35.04" personId="{DA4C6F6D-0668-42F9-A3D6-4E479A2EA8E4}" id="{A6693A19-BC0C-471F-85A0-564E50673D35}">
    <text xml:space="preserve">For any specific PFAS calculation, the PFOA value must be used in combination with RPFs for the other substances </text>
  </threadedComment>
  <threadedComment ref="BE56" dT="2025-11-04T13:53:23.69" personId="{DA4C6F6D-0668-42F9-A3D6-4E479A2EA8E4}" id="{857744D1-4485-4DAE-9308-0D3CEF1AFE64}">
    <text xml:space="preserve">For the back calculation to water, the PFOA value must be used in combination with RPFs and RBFs for the other substances </text>
  </threadedComment>
  <threadedComment ref="BF56" dT="2025-11-04T13:53:29.22" personId="{DA4C6F6D-0668-42F9-A3D6-4E479A2EA8E4}" id="{05DC6ADF-7A66-49A1-B8C5-9817A8DA6873}">
    <text xml:space="preserve">For the back calculation to water, the PFOA value must be used in combination with RPFs and RBFs for the other substances </text>
  </threadedComment>
  <threadedComment ref="BH56" dT="2025-11-04T13:54:48.29" personId="{DA4C6F6D-0668-42F9-A3D6-4E479A2EA8E4}" id="{B3B3F255-93F5-433D-88F9-A95DBD732109}">
    <text xml:space="preserve">For any specific PFAS calculation, the PFOA value must be used in combination with RPFs for the other substances </text>
  </threadedComment>
  <threadedComment ref="BI56" dT="2025-11-04T13:53:36.29" personId="{DA4C6F6D-0668-42F9-A3D6-4E479A2EA8E4}" id="{D20F1C9A-E7C3-484C-97A0-E32AC8F6BECF}">
    <text xml:space="preserve">For the back calculation to water, the PFOA value must be used in combination with RPFs and RBFs for the other substances </text>
  </threadedComment>
  <threadedComment ref="BJ56" dT="2025-11-04T13:53:36.29" personId="{DA4C6F6D-0668-42F9-A3D6-4E479A2EA8E4}" id="{A75A1C8F-482D-4FA6-AA30-F3A0F1978F39}">
    <text xml:space="preserve">For the back calculation to water, the PFOA value must be used in combination with RPFs and RBFs for the other substances </text>
  </threadedComment>
  <threadedComment ref="BL56" dT="2025-11-04T13:54:29.68" personId="{DA4C6F6D-0668-42F9-A3D6-4E479A2EA8E4}" id="{AEA02DA9-29C6-4D69-A6A7-B1285C83F437}">
    <text xml:space="preserve">For any specific PFAS calculation, the PFOA value must be used in combination with RPFs for the other substances </text>
  </threadedComment>
  <threadedComment ref="Y57" dT="2025-11-04T09:46:18.36" personId="{DA4C6F6D-0668-42F9-A3D6-4E479A2EA8E4}" id="{32BEC15C-9FC7-446E-B16B-B4E8CE646554}">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7" dT="2025-11-04T13:54:35.04" personId="{DA4C6F6D-0668-42F9-A3D6-4E479A2EA8E4}" id="{C4D1081F-57AC-4522-8C59-A635301909C4}">
    <text xml:space="preserve">For any specific PFAS calculation, the PFOA value must be used in combination with RPFs for the other substances </text>
  </threadedComment>
  <threadedComment ref="BE57" dT="2025-11-04T13:53:23.69" personId="{DA4C6F6D-0668-42F9-A3D6-4E479A2EA8E4}" id="{B3C3C611-5C86-4E10-9545-CA076E209400}">
    <text xml:space="preserve">For the back calculation to water, the PFOA value must be used in combination with RPFs and RBFs for the other substances </text>
  </threadedComment>
  <threadedComment ref="BF57" dT="2025-11-04T13:53:29.22" personId="{DA4C6F6D-0668-42F9-A3D6-4E479A2EA8E4}" id="{4405FB13-7364-4695-8F6B-8B0FB51CCA51}">
    <text xml:space="preserve">For the back calculation to water, the PFOA value must be used in combination with RPFs and RBFs for the other substances </text>
  </threadedComment>
  <threadedComment ref="BH57" dT="2025-11-04T13:54:48.29" personId="{DA4C6F6D-0668-42F9-A3D6-4E479A2EA8E4}" id="{205AF9CA-5EA8-48FF-9740-201A93CA943F}">
    <text xml:space="preserve">For any specific PFAS calculation, the PFOA value must be used in combination with RPFs for the other substances </text>
  </threadedComment>
  <threadedComment ref="BI57" dT="2025-11-04T13:53:36.29" personId="{DA4C6F6D-0668-42F9-A3D6-4E479A2EA8E4}" id="{0FA1E478-5911-455C-91C5-D1EE50722423}">
    <text xml:space="preserve">For the back calculation to water, the PFOA value must be used in combination with RPFs and RBFs for the other substances </text>
  </threadedComment>
  <threadedComment ref="BJ57" dT="2025-11-04T13:53:36.29" personId="{DA4C6F6D-0668-42F9-A3D6-4E479A2EA8E4}" id="{D51A515B-14E2-4DCD-A0E5-5661BB30FB5E}">
    <text xml:space="preserve">For the back calculation to water, the PFOA value must be used in combination with RPFs and RBFs for the other substances </text>
  </threadedComment>
  <threadedComment ref="BL57" dT="2025-11-04T13:54:29.68" personId="{DA4C6F6D-0668-42F9-A3D6-4E479A2EA8E4}" id="{94BE81C0-3178-4D2E-8FAF-9BF0A3416562}">
    <text xml:space="preserve">For any specific PFAS calculation, the PFOA value must be used in combination with RPFs for the other substances </text>
  </threadedComment>
  <threadedComment ref="Y58" dT="2025-11-04T09:46:18.36" personId="{DA4C6F6D-0668-42F9-A3D6-4E479A2EA8E4}" id="{FADAE095-D7BE-4922-8E86-D329C39A9861}">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8" dT="2025-11-04T13:54:35.04" personId="{DA4C6F6D-0668-42F9-A3D6-4E479A2EA8E4}" id="{B9FC1337-DA13-42D6-8C9B-08BAEB13CA84}">
    <text xml:space="preserve">For any specific PFAS calculation, the PFOA value must be used in combination with RPFs for the other substances </text>
  </threadedComment>
  <threadedComment ref="BE58" dT="2025-11-04T13:53:23.69" personId="{DA4C6F6D-0668-42F9-A3D6-4E479A2EA8E4}" id="{71ED5F27-CBE3-4FD4-86D8-C316710C4057}">
    <text xml:space="preserve">For the back calculation to water, the PFOA value must be used in combination with RPFs and RBFs for the other substances </text>
  </threadedComment>
  <threadedComment ref="BF58" dT="2025-11-04T13:53:29.22" personId="{DA4C6F6D-0668-42F9-A3D6-4E479A2EA8E4}" id="{F3E2AA46-6BDD-4FDB-99B7-43C5EFFAD930}">
    <text xml:space="preserve">For the back calculation to water, the PFOA value must be used in combination with RPFs and RBFs for the other substances </text>
  </threadedComment>
  <threadedComment ref="BH58" dT="2025-11-04T13:54:48.29" personId="{DA4C6F6D-0668-42F9-A3D6-4E479A2EA8E4}" id="{C59F5B45-3C5D-4818-A712-0FCD75048957}">
    <text xml:space="preserve">For any specific PFAS calculation, the PFOA value must be used in combination with RPFs for the other substances </text>
  </threadedComment>
  <threadedComment ref="BI58" dT="2025-11-04T13:53:36.29" personId="{DA4C6F6D-0668-42F9-A3D6-4E479A2EA8E4}" id="{ACABD371-5205-4DBD-B0C8-E1586E8B77EA}">
    <text xml:space="preserve">For the back calculation to water, the PFOA value must be used in combination with RPFs and RBFs for the other substances </text>
  </threadedComment>
  <threadedComment ref="BJ58" dT="2025-11-04T13:53:36.29" personId="{DA4C6F6D-0668-42F9-A3D6-4E479A2EA8E4}" id="{00E01A99-4503-4B79-BA5C-FFBB222093BF}">
    <text xml:space="preserve">For the back calculation to water, the PFOA value must be used in combination with RPFs and RBFs for the other substances </text>
  </threadedComment>
  <threadedComment ref="BL58" dT="2025-11-04T13:54:29.68" personId="{DA4C6F6D-0668-42F9-A3D6-4E479A2EA8E4}" id="{BB87CCBA-9147-4BE3-8A85-39BC0078E7AC}">
    <text xml:space="preserve">For any specific PFAS calculation, the PFOA value must be used in combination with RPFs for the other substances </text>
  </threadedComment>
  <threadedComment ref="Y59" dT="2025-11-04T09:46:18.36" personId="{DA4C6F6D-0668-42F9-A3D6-4E479A2EA8E4}" id="{71E2C8FD-B17C-424E-93A7-652998DC17C6}">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9" dT="2025-11-04T13:54:35.04" personId="{DA4C6F6D-0668-42F9-A3D6-4E479A2EA8E4}" id="{E4A0CF53-B2CC-4D07-979D-FC7F52944A99}">
    <text xml:space="preserve">For any specific PFAS calculation, the PFOA value must be used in combination with RPFs for the other substances </text>
  </threadedComment>
  <threadedComment ref="BE59" dT="2025-11-04T13:53:23.69" personId="{DA4C6F6D-0668-42F9-A3D6-4E479A2EA8E4}" id="{4B24B590-AC70-4523-A0BA-1B642FED6522}">
    <text xml:space="preserve">For the back calculation to water, the PFOA value must be used in combination with RPFs and RBFs for the other substances </text>
  </threadedComment>
  <threadedComment ref="BF59" dT="2025-11-04T13:53:29.22" personId="{DA4C6F6D-0668-42F9-A3D6-4E479A2EA8E4}" id="{48090311-956F-403A-96C9-D74284B224BD}">
    <text xml:space="preserve">For the back calculation to water, the PFOA value must be used in combination with RPFs and RBFs for the other substances </text>
  </threadedComment>
  <threadedComment ref="BH59" dT="2025-11-04T13:54:48.29" personId="{DA4C6F6D-0668-42F9-A3D6-4E479A2EA8E4}" id="{62321811-B89E-42F2-8A35-FE9CA9E375FF}">
    <text xml:space="preserve">For any specific PFAS calculation, the PFOA value must be used in combination with RPFs for the other substances </text>
  </threadedComment>
  <threadedComment ref="BI59" dT="2025-11-04T13:53:36.29" personId="{DA4C6F6D-0668-42F9-A3D6-4E479A2EA8E4}" id="{AC3B0837-C3A6-437F-B9F5-100130F53914}">
    <text xml:space="preserve">For the back calculation to water, the PFOA value must be used in combination with RPFs and RBFs for the other substances </text>
  </threadedComment>
  <threadedComment ref="BJ59" dT="2025-11-04T13:53:36.29" personId="{DA4C6F6D-0668-42F9-A3D6-4E479A2EA8E4}" id="{73A0827D-5D82-43B0-9A35-055D6EF2EBF7}">
    <text xml:space="preserve">For the back calculation to water, the PFOA value must be used in combination with RPFs and RBFs for the other substances </text>
  </threadedComment>
  <threadedComment ref="BL59" dT="2025-11-04T13:54:29.68" personId="{DA4C6F6D-0668-42F9-A3D6-4E479A2EA8E4}" id="{D09C2B9C-4EDC-421C-96B4-6F79D8D7B392}">
    <text xml:space="preserve">For any specific PFAS calculation, the PFOA value must be used in combination with RPFs for the other substances </text>
  </threadedComment>
  <threadedComment ref="Y60" dT="2025-11-04T09:46:18.36" personId="{DA4C6F6D-0668-42F9-A3D6-4E479A2EA8E4}" id="{C0B78895-9377-4294-95B3-3310BD5FDD4D}">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60" dT="2025-11-04T13:54:35.04" personId="{DA4C6F6D-0668-42F9-A3D6-4E479A2EA8E4}" id="{53C8C364-4BEB-4149-ACA1-698003B31407}">
    <text xml:space="preserve">For any specific PFAS calculation, the PFOA value must be used in combination with RPFs for the other substances </text>
  </threadedComment>
  <threadedComment ref="BE60" dT="2025-11-04T13:53:23.69" personId="{DA4C6F6D-0668-42F9-A3D6-4E479A2EA8E4}" id="{A658BA42-5F16-4775-A980-9DB22F4F4B28}">
    <text xml:space="preserve">For the back calculation to water, the PFOA value must be used in combination with RPFs and RBFs for the other substances </text>
  </threadedComment>
  <threadedComment ref="BF60" dT="2025-11-04T13:53:29.22" personId="{DA4C6F6D-0668-42F9-A3D6-4E479A2EA8E4}" id="{DE68C545-644C-416B-A38A-CDEF00787A6A}">
    <text xml:space="preserve">For the back calculation to water, the PFOA value must be used in combination with RPFs and RBFs for the other substances </text>
  </threadedComment>
  <threadedComment ref="BH60" dT="2025-11-04T13:54:48.29" personId="{DA4C6F6D-0668-42F9-A3D6-4E479A2EA8E4}" id="{695EAF2F-DC6F-4462-AA83-DA1DA2541D19}">
    <text xml:space="preserve">For any specific PFAS calculation, the PFOA value must be used in combination with RPFs for the other substances </text>
  </threadedComment>
  <threadedComment ref="BI60" dT="2025-11-04T13:53:36.29" personId="{DA4C6F6D-0668-42F9-A3D6-4E479A2EA8E4}" id="{8A7DCCE7-06C1-4452-B4C2-81941F8FEBFB}">
    <text xml:space="preserve">For the back calculation to water, the PFOA value must be used in combination with RPFs and RBFs for the other substances </text>
  </threadedComment>
  <threadedComment ref="BJ60" dT="2025-11-04T13:53:36.29" personId="{DA4C6F6D-0668-42F9-A3D6-4E479A2EA8E4}" id="{8C247D28-59C3-4501-A020-24C574E4BB74}">
    <text xml:space="preserve">For the back calculation to water, the PFOA value must be used in combination with RPFs and RBFs for the other substances </text>
  </threadedComment>
  <threadedComment ref="BL60" dT="2025-11-04T13:54:29.68" personId="{DA4C6F6D-0668-42F9-A3D6-4E479A2EA8E4}" id="{560E727A-4867-497A-858B-269D83E3A956}">
    <text xml:space="preserve">For any specific PFAS calculation, the PFOA value must be used in combination with RPFs for the other substances </text>
  </threadedComment>
  <threadedComment ref="U61" dT="2026-09-17T17:37:44.87" personId="{DA4C6F6D-0668-42F9-A3D6-4E479A2EA8E4}" id="{C5700BCE-E92C-444C-AD19-42728346C7A2}">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Y62" dT="2025-11-04T09:46:18.36" personId="{DA4C6F6D-0668-42F9-A3D6-4E479A2EA8E4}" id="{344AD92E-9F80-471C-BF00-041C876C7787}">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62" dT="2025-11-04T13:54:35.04" personId="{DA4C6F6D-0668-42F9-A3D6-4E479A2EA8E4}" id="{C588456B-C1EC-4223-9EAC-2318411E2D67}">
    <text xml:space="preserve">For any specific PFAS calculation, the PFOA value must be used in combination with RPFs for the other substances </text>
  </threadedComment>
  <threadedComment ref="BE62" dT="2025-11-04T13:53:23.69" personId="{DA4C6F6D-0668-42F9-A3D6-4E479A2EA8E4}" id="{EF44270D-8338-4BB2-B86A-6975D3A59726}">
    <text xml:space="preserve">For the back calculation to water, the PFOA value must be used in combination with RPFs and RBFs for the other substances </text>
  </threadedComment>
  <threadedComment ref="BF62" dT="2025-11-04T13:53:29.22" personId="{DA4C6F6D-0668-42F9-A3D6-4E479A2EA8E4}" id="{6B731686-94A5-47D3-B0B1-53DDD12C5CE1}">
    <text xml:space="preserve">For the back calculation to water, the PFOA value must be used in combination with RPFs and RBFs for the other substances </text>
  </threadedComment>
  <threadedComment ref="BH62" dT="2025-11-04T13:54:48.29" personId="{DA4C6F6D-0668-42F9-A3D6-4E479A2EA8E4}" id="{490B2FF2-DA2E-4591-83DF-2EC7FD73F6D9}">
    <text xml:space="preserve">For any specific PFAS calculation, the PFOA value must be used in combination with RPFs for the other substances </text>
  </threadedComment>
  <threadedComment ref="BI62" dT="2025-11-04T13:53:36.29" personId="{DA4C6F6D-0668-42F9-A3D6-4E479A2EA8E4}" id="{CA699041-E6C4-4AFE-92D8-A4948D52B229}">
    <text xml:space="preserve">For the back calculation to water, the PFOA value must be used in combination with RPFs and RBFs for the other substances </text>
  </threadedComment>
  <threadedComment ref="BJ62" dT="2025-11-04T13:53:36.29" personId="{DA4C6F6D-0668-42F9-A3D6-4E479A2EA8E4}" id="{91A68737-312A-473D-9E5C-0A26619179EA}">
    <text xml:space="preserve">For the back calculation to water, the PFOA value must be used in combination with RPFs and RBFs for the other substances </text>
  </threadedComment>
  <threadedComment ref="BL62" dT="2025-11-04T13:54:29.68" personId="{DA4C6F6D-0668-42F9-A3D6-4E479A2EA8E4}" id="{967A6276-4AD9-44DD-81B3-1A779DD8245B}">
    <text xml:space="preserve">For any specific PFAS calculation, the PFOA value must be used in combination with RPFs for the other substances </text>
  </threadedComment>
  <threadedComment ref="C73" dT="2026-08-28T18:33:09.32" personId="{DA4C6F6D-0668-42F9-A3D6-4E479A2EA8E4}" id="{038B3187-2CD5-4B1F-BD4D-C9116BBC6355}">
    <text xml:space="preserve">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ext>
  </threadedComment>
  <threadedComment ref="D73" dT="2026-08-28T18:34:04.29" personId="{DA4C6F6D-0668-42F9-A3D6-4E479A2EA8E4}" id="{8258DC94-D543-426F-A30C-9980711C27C0}">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Y73" dT="2026-08-28T18:31:37.15" personId="{DA4C6F6D-0668-42F9-A3D6-4E479A2EA8E4}" id="{B96A18AE-B6C4-4A67-B379-06B4F3C2FE05}">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C74" dT="2026-08-28T18:33:13.28" personId="{DA4C6F6D-0668-42F9-A3D6-4E479A2EA8E4}" id="{B5A83F65-6360-47DF-BA95-6B05A9CF97D0}">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D74" dT="2026-08-28T18:34:00.75" personId="{DA4C6F6D-0668-42F9-A3D6-4E479A2EA8E4}" id="{5B0C68D0-61BB-4D7C-A42D-881732B8A72E}">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Y74" dT="2026-08-28T18:31:37.15" personId="{DA4C6F6D-0668-42F9-A3D6-4E479A2EA8E4}" id="{77D05411-BA41-458E-9362-B3FA8C511624}">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C75" dT="2026-08-28T18:33:16.44" personId="{DA4C6F6D-0668-42F9-A3D6-4E479A2EA8E4}" id="{B591291F-BE8D-4628-96D2-B44AF6D43481}">
    <text xml:space="preserve">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ext>
  </threadedComment>
  <threadedComment ref="D75" dT="2026-08-28T18:33:57.08" personId="{DA4C6F6D-0668-42F9-A3D6-4E479A2EA8E4}" id="{C8BEF4CC-A18D-472D-9A44-A14FB909FBCB}">
    <text xml:space="preserve">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ext>
  </threadedComment>
  <threadedComment ref="Y75" dT="2026-08-28T18:31:37.15" personId="{DA4C6F6D-0668-42F9-A3D6-4E479A2EA8E4}" id="{AB1AB6CA-8637-4FDE-BD64-DA95C728C802}">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C76" dT="2026-08-28T18:33:19.71" personId="{DA4C6F6D-0668-42F9-A3D6-4E479A2EA8E4}" id="{E2544B45-3553-4D1F-9FFB-CEB1DEFA6246}">
    <text xml:space="preserve">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ext>
  </threadedComment>
  <threadedComment ref="D76" dT="2026-08-28T18:33:47.28" personId="{DA4C6F6D-0668-42F9-A3D6-4E479A2EA8E4}" id="{DA6FD09D-3776-4ACF-918D-F2B8B1C65907}">
    <text xml:space="preserve">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ext>
  </threadedComment>
  <threadedComment ref="Y76" dT="2026-08-28T18:31:37.15" personId="{DA4C6F6D-0668-42F9-A3D6-4E479A2EA8E4}" id="{359DE912-4819-41CB-9783-D6B784825451}">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C77" dT="2026-08-28T18:33:22.82" personId="{DA4C6F6D-0668-42F9-A3D6-4E479A2EA8E4}" id="{184BF508-6CA3-4A7E-8320-B518264C3699}">
    <text xml:space="preserve">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ext>
  </threadedComment>
  <threadedComment ref="D77" dT="2026-08-28T18:33:43.72" personId="{DA4C6F6D-0668-42F9-A3D6-4E479A2EA8E4}" id="{5B35CBB8-131E-41F6-A020-9BD4ACACB157}">
    <text xml:space="preserve">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ext>
  </threadedComment>
  <threadedComment ref="Y77" dT="2026-08-28T18:31:37.15" personId="{DA4C6F6D-0668-42F9-A3D6-4E479A2EA8E4}" id="{36D38A84-083D-4C31-81EB-C823B43BB0F2}">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U78" dT="2026-09-17T17:37:49.45" personId="{DA4C6F6D-0668-42F9-A3D6-4E479A2EA8E4}" id="{5BF90B9D-265F-419E-B83D-E8844865CB38}">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79" dT="2026-09-17T17:37:54.61" personId="{DA4C6F6D-0668-42F9-A3D6-4E479A2EA8E4}" id="{13DDF0FA-0B6D-4883-A0B6-F339AC21E8B0}">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AZ87" dT="2025-11-04T22:49:06.39" personId="{DA4C6F6D-0668-42F9-A3D6-4E479A2EA8E4}" id="{1259580B-DBA3-45B1-8B60-178895D51BFD}">
    <text>Corresponding to :
* 12 µg/kg sed ww
* 2,5 µg/L</text>
  </threadedComment>
  <threadedComment ref="BB87" dT="2025-11-04T22:49:06.39" personId="{DA4C6F6D-0668-42F9-A3D6-4E479A2EA8E4}" id="{1C4B52D6-6026-41EE-81C9-8DB47146BCB5}">
    <text>Corresponding to :
* 12 µg/kg sed ww
* 2,5 µg/L</text>
  </threadedComment>
  <threadedComment ref="C92" dT="2026-08-28T18:33:26.70" personId="{DA4C6F6D-0668-42F9-A3D6-4E479A2EA8E4}" id="{B5247FBA-6828-43F6-9EB0-CEBFF870A77B}">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D92" dT="2026-08-28T18:33:36.20" personId="{DA4C6F6D-0668-42F9-A3D6-4E479A2EA8E4}" id="{5AC5FC67-67D0-48DB-BFAF-1F53A3DAEF14}">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Y92" dT="2026-08-28T18:31:37.15" personId="{DA4C6F6D-0668-42F9-A3D6-4E479A2EA8E4}" id="{366842A2-54EA-4870-910A-16DBCF09AE20}">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U94" dT="2026-09-17T17:38:00.25" personId="{DA4C6F6D-0668-42F9-A3D6-4E479A2EA8E4}" id="{61A2D20C-EC98-49D8-AAB6-08F5FF6F883B}">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C95" dT="2026-09-16T14:26:05.48" personId="{DA4C6F6D-0668-42F9-A3D6-4E479A2EA8E4}" id="{89007A35-0FA7-4ECB-86E4-92758CE38DF6}">
    <text>Tributyltin compounds including tributyltin-cation (CAS 36643-28-4).</text>
  </threadedComment>
  <threadedComment ref="D95" dT="2026-09-16T14:26:24.23" personId="{DA4C6F6D-0668-42F9-A3D6-4E479A2EA8E4}" id="{2B4240B9-A5A2-4989-B1EA-E4737AEE0203}">
    <text>Tributyltin compounds including tributyltin-cation (CAS 36643-28-4).</text>
  </threadedComment>
  <threadedComment ref="BB95" dT="2025-11-06T10:18:08.87" personId="{DA4C6F6D-0668-42F9-A3D6-4E479A2EA8E4}" id="{33F421B5-D1BE-479A-AF02-70DC54BABBDE}">
    <text>Comments from SCHEER (March 2023) on EQS dossier 2022
Considered preliminary by SCHEER until marine data for the most sensitive taxonomic group (sediment-dwelling molluscs) are available.</text>
  </threadedComment>
  <threadedComment ref="U97" dT="2026-09-17T17:38:06.28" personId="{DA4C6F6D-0668-42F9-A3D6-4E479A2EA8E4}" id="{0E9EC7B0-6DBC-4C42-B119-3E552D928639}">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C99" dT="2026-09-16T14:30:52.27" personId="{DA4C6F6D-0668-42F9-A3D6-4E479A2EA8E4}" id="{9C021465-7427-417B-A3A6-AAFD9C5BDECE}">
    <text>CAS 52315-07-8 refers to an isomer mixture of cypermethrin, alpha-cypermethrin (CAS 67375-30-8, EU 257-842-9), beta-cypermethrin (CAS 65731-84-2, EU 265-898-0), theta-cypermethrin (CAS 71691-59-1) and zeta-cypermethrin (CAS 1315501-18-8, EU 257-842-9).</text>
  </threadedComment>
  <threadedComment ref="D99" dT="2026-09-16T14:30:59.20" personId="{DA4C6F6D-0668-42F9-A3D6-4E479A2EA8E4}" id="{CFC5EE71-3273-4677-BD16-8D5A3F8CB06D}">
    <text>CAS 52315-07-8 refers to an isomer mixture of cypermethrin, alpha-cypermethrin (CAS 67375-30-8, EU 257-842-9), beta-cypermethrin (CAS 65731-84-2, EU 265-898-0), theta-cypermethrin (CAS 71691-59-1) and zeta-cypermethrin (CAS 1315501-18-8, EU 257-842-9).</text>
  </threadedComment>
  <threadedComment ref="U99" dT="2026-09-17T17:38:10.14" personId="{DA4C6F6D-0668-42F9-A3D6-4E479A2EA8E4}" id="{74708708-A369-4FE3-B612-E0775A2CE7D3}">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105" dT="2026-09-17T17:38:14.05" personId="{DA4C6F6D-0668-42F9-A3D6-4E479A2EA8E4}" id="{7B12BDE1-66F6-416B-9BB1-DF8CDAC2427A}">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Y107" dT="2026-08-28T18:31:37.15" personId="{DA4C6F6D-0668-42F9-A3D6-4E479A2EA8E4}" id="{478ED856-ABCB-4997-A4DE-787E239A09C9}">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BH108" dT="2025-11-06T10:27:27.22" personId="{DA4C6F6D-0668-42F9-A3D6-4E479A2EA8E4}" id="{3CB4A30C-C883-435E-9C16-DB45A9E0BFC1}">
    <text>EQS dossier 2005:
carcinogen, derivation of QS normally required but QS for drinking water abstraction will presumably cover this exposure route as well DW</text>
  </threadedComment>
  <threadedComment ref="BI108" dT="2025-11-06T10:27:27.22" personId="{DA4C6F6D-0668-42F9-A3D6-4E479A2EA8E4}" id="{D0EE7640-3712-489B-83B6-0AFA2BA51680}">
    <text>EQS dossier 2005:
carcinogen, derivation of QS normally required but QS for drinking water abstraction will presumably cover this exposure route as well DW</text>
  </threadedComment>
  <threadedComment ref="BJ108" dT="2025-11-06T10:27:27.22" personId="{DA4C6F6D-0668-42F9-A3D6-4E479A2EA8E4}" id="{FA97BC9F-328B-4028-91B7-E24242AA43F0}">
    <text>EQS dossier 2005:
carcinogen, derivation of QS normally required but QS for drinking water abstraction will presumably cover this exposure route as well DW</text>
  </threadedComment>
  <threadedComment ref="AE109" dT="2025-11-06T09:27:41.49" personId="{DA4C6F6D-0668-42F9-A3D6-4E479A2EA8E4}" id="{5C99F524-5868-4478-8D5C-87232AA01368}">
    <text>la QSdw hh est choisie comme QS discriminante, y compris pour les eaux non soumises à l'abstraction d'eau potable</text>
  </threadedComment>
  <threadedComment ref="AF109" dT="2025-11-06T09:28:38.94" personId="{DA4C6F6D-0668-42F9-A3D6-4E479A2EA8E4}" id="{63EF6B84-805B-4E56-9885-D4B547C6D3EC}">
    <text>la QSdw hh est choisie comme QS discriminante, y compris pour les eaux non soumises à l'abstraction d'eau potable</text>
  </threadedComment>
  <threadedComment ref="AK109" dT="2025-11-06T09:27:41.49" personId="{DA4C6F6D-0668-42F9-A3D6-4E479A2EA8E4}" id="{2B275576-3B60-4EE5-96AD-7CAA8A112782}">
    <text>la QSdw hh est choisie comme QS discriminante, y compris pour les eaux non soumises à l'abstraction d'eau potable</text>
  </threadedComment>
  <threadedComment ref="AL109" dT="2025-11-06T09:28:44.72" personId="{DA4C6F6D-0668-42F9-A3D6-4E479A2EA8E4}" id="{FD9A86D7-12AD-4F15-89B8-70DAC99DCB57}">
    <text>la QSdw hh est choisie comme QS discriminante, y compris pour les eaux non soumises à l'abstraction d'eau potable</text>
  </threadedComment>
  <threadedComment ref="U110" dT="2026-09-17T17:38:19.56" personId="{DA4C6F6D-0668-42F9-A3D6-4E479A2EA8E4}" id="{13CFC2B4-C26D-46B2-A8A0-19B0ECBAD8CB}">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AB114" dT="2026-09-17T16:57:45.57" personId="{DA4C6F6D-0668-42F9-A3D6-4E479A2EA8E4}" id="{6B572A40-5A93-401C-A349-86F04009D895}">
    <text>En cours de révision Ineris 2026</text>
  </threadedComment>
  <threadedComment ref="AC114" dT="2026-09-17T16:57:19.46" personId="{DA4C6F6D-0668-42F9-A3D6-4E479A2EA8E4}" id="{3C759180-0577-4C0D-890F-2B4E1B51B210}">
    <text>En cours de révision Ineris 2026</text>
  </threadedComment>
  <threadedComment ref="C115" dT="2026-08-28T18:24:45.33" personId="{DA4C6F6D-0668-42F9-A3D6-4E479A2EA8E4}" id="{72C21144-8E26-410C-844B-95C87370CF38}">
    <text>'This refers to the following compounds: 7 polychlorinated dibenzo-p-dioxins (PCDDs): 2,3,7,8-T4CDD (CAS 1746-01-6, EU 217-122-7), 1,2,3,7,8-P5CDD (CAS 40321-76-4), 1,2,3,4,7,8-H6CDD (CAS 39227-28-6), 1,2,3,6,7,8-H6CDD (CAS 57653-85-7), 1,2,3,7,8,9-H6CDD (CAS 19408-74-3), 1,2,3,4,6,7,8-H7CDD (CAS 35822-46-9), 1,2,3,4,6,7,8,9-O8CDD (CAS 3268-87-9) ; 10 polychlorinated dibenzofurans (PCDFs): 2,3,7,8-T4CDF (CAS 51207-31-9), 1,2,3,7,8-P5CDF (CAS 57117-41-6), 2,3,4,7,8-P5CDF (CAS 57117-31-4), 1,2,3,4,7,8-H6CDF (CAS 70648-26-9), 1,2,3,6,7,8-H6CDF (CAS 57117-44-9), 1,2,3,7,8,9-H6CDF (CAS 72918-21-9), 2,3,4,6,7,8-H6CDF (CAS 60851-34-5), 1,2,3,4,6,7,8-H7CDF (CAS 67562-39-4), 1,2,3,4,7,8,9-H7CDF (CAS 55673-89-7), 1,2,3,4,6,7,8,9-O8CDF (CAS 39001-02-0) ; 12 dioxin-like polychlorinated biphenyls (PCB-DLs): 3,3’,4,4’-T4CB (PCB 77, CAS 32598-13-3), 3,3’,4’,5-T4CB (PCB 81, CAS 70362-50-4), 2,3,3',4,4'-P5CB (PCB 105, CAS 32598-14-4), 2,3,4,4',5-P5CB (PCB 114, CAS 74472-37-0), 2,3',4,4',5-P5CB (PCB 118, CAS 31508-00-6), 2,3',4,4',5'-P5CB (PCB 123, CAS 65510-44-3), 3,3’,4,4’,5-P5CB (PCB 126, CAS 57465-28-8), 2,3,3',4,4',5-H6CB (PCB 156, CAS 38380-08-4), 2,3,3',4,4',5'-H6CB (PCB 157, CAS 69782-90-7), 2,3',4,4',5,5'-H6CB (PCB 167, CAS 52663-72-6), 3,3’,4,4’,5,5’-H6CB (PCB 169, CAS 32774-16-6), 2,3,3',4,4',5,5'-H7CB (PCB 189, CAS 39635-31-9).</text>
  </threadedComment>
  <threadedComment ref="Y115" dT="2026-08-28T18:25:34.70" personId="{DA4C6F6D-0668-42F9-A3D6-4E479A2EA8E4}" id="{27C5364D-7FF0-455E-8383-CFA453BE6429}">
    <text>'For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ext>
  </threadedComment>
  <threadedComment ref="AP115" dT="2026-08-28T18:25:53.64" personId="{DA4C6F6D-0668-42F9-A3D6-4E479A2EA8E4}" id="{97427313-375A-414B-9798-B53FE7338B41}">
    <text>'For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ext>
  </threadedComment>
  <threadedComment ref="BD115" dT="2026-08-28T18:26:12.09" personId="{DA4C6F6D-0668-42F9-A3D6-4E479A2EA8E4}" id="{E6853CB5-65EA-4681-9786-A3C6C5DFDE64}">
    <text>'For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ext>
  </threadedComment>
  <threadedComment ref="BH115" dT="2026-08-28T18:26:17.59" personId="{DA4C6F6D-0668-42F9-A3D6-4E479A2EA8E4}" id="{AB2B9BB6-B0B6-44C6-840F-01E98B0343F1}">
    <text>'For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ext>
  </threadedComment>
  <threadedComment ref="U117" dT="2026-09-17T17:38:24.10" personId="{DA4C6F6D-0668-42F9-A3D6-4E479A2EA8E4}" id="{C08F32D8-8D04-4492-A32C-BD0790C0044A}">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118" dT="2026-09-17T17:38:29.64" personId="{DA4C6F6D-0668-42F9-A3D6-4E479A2EA8E4}" id="{6AA5E238-9C1D-4633-B670-2FAA7475AAA0}">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121" dT="2026-09-17T17:38:48.34" personId="{DA4C6F6D-0668-42F9-A3D6-4E479A2EA8E4}" id="{3F15F74C-CC7C-441C-80D9-6EC8BB11E83A}">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AQ122" dT="2025-11-07T16:27:01.35" personId="{DA4C6F6D-0668-42F9-A3D6-4E479A2EA8E4}" id="{FAC3844C-8156-42F8-9E20-9730C3089940}">
    <text>EQS Dossier 2025 quotes :
- “lack of fully qualifying long-term studies with this estrogenic steroid. Therefore, existing literature was evaluated to estimate, whether comparative data of EE2, E2, and E1 allow to derive a preliminary EQS based on relative potency”
- “in vitro and in vivo data report a lower potency of E1 compared to E2. A factor of 2 up to 100 demonstrates the variability according to the assay type. In vivo data are most likely affected by metabolic transformation of E1 into E2, resulting partly in lower effect levels of E1 exposure. In a pragmatic approach, the data can be used to derive a preliminary EQS. 
A conservative and sufficiently precautionary approach would be to apply a factor of 2 on the EQS of E2 to derive the preliminary EQS of E1.”</text>
  </threadedComment>
  <threadedComment ref="AU122" dT="2025-11-07T16:27:01.35" personId="{DA4C6F6D-0668-42F9-A3D6-4E479A2EA8E4}" id="{E62D175F-32C4-4917-941A-CFBDA926249F}">
    <text>EQS Dossier 2025 quotes :
- “lack of fully qualifying long-term studies with this estrogenic steroid. Therefore, existing literature was evaluated to estimate, whether comparative data of EE2, E2, and E1 allow to derive a preliminary EQS based on relative potency”
- “in vitro and in vivo data report a lower potency of E1 compared to E2. A factor of 2 up to 100 demonstrates the variability according to the assay type. In vivo data are most likely affected by metabolic transformation of E1 into E2, resulting partly in lower effect levels of E1 exposure. In a pragmatic approach, the data can be used to derive a preliminary EQS. 
A conservative and sufficiently precautionary approach would be to apply a factor of 2 on the EQS of E2 to derive the preliminary EQS of E1.”</text>
  </threadedComment>
  <threadedComment ref="BE123" dT="2025-11-03T09:59:11.79" personId="{DA4C6F6D-0668-42F9-A3D6-4E479A2EA8E4}" id="{C4DBE68D-A5E5-4C1D-B406-FEAF6C6C4E48}">
    <text>EQS dossier (November 2022) :
Considering that fluoranthene is not a biomagnifying molecule, the critical food item is not fish, but bivalves and crustaceans.</text>
  </threadedComment>
  <threadedComment ref="BF123" dT="2025-11-03T09:59:11.79" personId="{DA4C6F6D-0668-42F9-A3D6-4E479A2EA8E4}" id="{0031A6FB-B1F3-4DA4-8188-60EAAEA2FFAC}">
    <text xml:space="preserve">EQS dossier (November 2022) :
Furthermore, considering the biodilution observed in food web studies, derivation of the QSbiota, secpois, sw was not considered necessary. </text>
  </threadedComment>
  <threadedComment ref="U124" dT="2025-11-07T16:57:01.02" personId="{DA4C6F6D-0668-42F9-A3D6-4E479A2EA8E4}" id="{51C2966D-1E9A-4EE5-B7BD-880DC3ADDFD2}">
    <text>Eaux destinées à la production d’eau potable : 0,1 µg/L
Eaux non destinées à la production d’eau potable : 86,7 µg/L</text>
  </threadedComment>
  <threadedComment ref="AZ134" dT="2025-11-06T08:49:16.41" personId="{DA4C6F6D-0668-42F9-A3D6-4E479A2EA8E4}" id="{01A8ED76-2241-446C-96E3-C8924AB2EBE1}">
    <text>EQS Dossier (January 2023):
According to the SCHEER Final Opinion (2022)[20]: “the equation used and the default assumptions are different from those proposed by the  recent EQS TGD (EC, 2018). Therefore, it is the opinion of the SCHEER that the whole section should be revised according to the new EQS TGD”.</text>
  </threadedComment>
  <threadedComment ref="BB134" dT="2025-11-06T08:49:24.38" personId="{DA4C6F6D-0668-42F9-A3D6-4E479A2EA8E4}" id="{0E2DFD63-4485-4B28-B6DC-4BDC213ECEE5}">
    <text>EQS Dossier (January 2023):
According to the SCHEER Final Opinion (2022)[20]: “the equation used and the default assumptions are different from those proposed by the  recent EQS TGD (EC, 2018). Therefore, it is the opinion of the SCHEER that the whole section should be revised according to the new EQS TGD”.</text>
  </threadedComment>
  <threadedComment ref="BM134" dT="2025-11-06T09:06:17.77" personId="{DA4C6F6D-0668-42F9-A3D6-4E479A2EA8E4}" id="{99DD365F-865F-40BA-B9AA-41DECDDAF72D}">
    <text>EQS dossier (January 2023):
“No limit value for HCBD in drinking water is set in the EU Drinking Water Directive, neither in Council Directive 98/83/EC, nor in the revised Drinking Water Directive (Directive (EU) 2020/2184) did not include HCBD. Furthermore, no “A1-value" was set for drinking water abstraction in Council Directive 75/440/EEC (now repealed). 
For drinking water, the World Health Organisation (WHO) proposed a guide value of 0.6 µg/L [8][16]. 
However, according to the SCHEER final Opinion, the standard for pesticides (Directive (EU) 2020/2184) of 0.1 µg/l for drinking water is more adequate since HCBD has been also used as a pesticide for some agricultural applications.
This value is higher than all the quality standards derived for other objectives of protection. Hence, the calculation of a specific QS referring to the abstraction of water intended for human consumption in areas designated in accordance with the EQS Technical Guidance [13] is not necessary.”</text>
  </threadedComment>
  <threadedComment ref="U135" dT="2026-09-17T17:38:52.87" personId="{DA4C6F6D-0668-42F9-A3D6-4E479A2EA8E4}" id="{5F6F0E08-BBC5-4644-9810-108CB4C4D5FA}">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C136" dT="2026-08-28T18:30:56.06" personId="{DA4C6F6D-0668-42F9-A3D6-4E479A2EA8E4}" id="{FDAAF25D-8983-44E0-9277-C912E5D68E57}">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D136" dT="2026-08-28T18:31:02.14" personId="{DA4C6F6D-0668-42F9-A3D6-4E479A2EA8E4}" id="{94878ECD-F904-4A95-8D1B-F89EB7874F45}">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Y136" dT="2026-08-28T18:31:37.15" personId="{DA4C6F6D-0668-42F9-A3D6-4E479A2EA8E4}" id="{CCE238C3-F73A-438B-AFB2-1814F163CFE2}">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U138" dT="2026-09-17T17:38:57.65" personId="{DA4C6F6D-0668-42F9-A3D6-4E479A2EA8E4}" id="{06912188-E9BE-4627-8342-45718BC7548E}">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C139" dT="2026-08-28T18:33:31.38" personId="{DA4C6F6D-0668-42F9-A3D6-4E479A2EA8E4}" id="{EF659323-599A-484C-BFE8-7F591B05A58D}">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D139" dT="2026-08-28T18:33:39.52" personId="{DA4C6F6D-0668-42F9-A3D6-4E479A2EA8E4}" id="{A8F5327F-9A19-41C9-8073-E2FEF445BBAF}">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Y139" dT="2026-08-28T18:31:37.15" personId="{DA4C6F6D-0668-42F9-A3D6-4E479A2EA8E4}" id="{10A98219-B59D-43A6-B9F6-0D8DCF2FAD88}">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U142" dT="2026-09-17T17:39:01.30" personId="{DA4C6F6D-0668-42F9-A3D6-4E479A2EA8E4}" id="{26303D97-8A1D-46E6-8A92-526A9DA8E2CF}">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143" dT="2026-09-17T17:39:04.86" personId="{DA4C6F6D-0668-42F9-A3D6-4E479A2EA8E4}" id="{09A311A3-1C81-4F7D-87BF-8DBC3F3FFDDE}">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AE147" dT="2026-09-23T14:35:27.71" personId="{DA4C6F6D-0668-42F9-A3D6-4E479A2EA8E4}" id="{9463D37B-DD7B-417A-84D4-AEA774AD7044}">
    <text>Valeur révisée Ineris 2019 (non considérée dans l’arr. 2023)</text>
  </threadedComment>
  <threadedComment ref="AG147" dT="2026-09-23T14:35:27.71" personId="{DA4C6F6D-0668-42F9-A3D6-4E479A2EA8E4}" id="{05BBC24E-A058-4CDC-ABDE-54101804A95B}">
    <text>Valeur révisée Ineris 2019 (non considérée dans l’arr. 2023)</text>
  </threadedComment>
  <threadedComment ref="AI147" dT="2026-09-23T14:35:27.71" personId="{DA4C6F6D-0668-42F9-A3D6-4E479A2EA8E4}" id="{28191FE6-9886-43BC-9376-C1829794705C}">
    <text>Valeur révisée Ineris 2019 (non considérée dans l’arr. 2023)</text>
  </threadedComment>
  <threadedComment ref="AK147" dT="2026-09-23T14:35:27.71" personId="{DA4C6F6D-0668-42F9-A3D6-4E479A2EA8E4}" id="{8241E6B1-6CD6-484E-A04A-A9C8057B7408}">
    <text>Valeur révisée Ineris 2019 (non considérée dans l’arr. 2023)</text>
  </threadedComment>
  <threadedComment ref="AN147" dT="2026-09-23T14:35:27.71" personId="{DA4C6F6D-0668-42F9-A3D6-4E479A2EA8E4}" id="{0703AC10-62DE-42F3-BA9B-4D66995EF0B9}">
    <text>Valeur révisée Ineris 2019 (non considérée dans l’arr. 2023)</text>
  </threadedComment>
  <threadedComment ref="U149" dT="2026-09-16T14:54:19.20" personId="{DA4C6F6D-0668-42F9-A3D6-4E479A2EA8E4}" id="{F7B890ED-EC85-4184-890C-BBEFAD74A227}">
    <text>This EQS refers to bioavailable concentrations of the substances.</text>
  </threadedComment>
  <threadedComment ref="U150" dT="2026-09-17T17:39:08.16" personId="{DA4C6F6D-0668-42F9-A3D6-4E479A2EA8E4}" id="{7A8D8923-D80D-492F-AB27-20F04C18ABB7}">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C157" dT="2026-09-16T14:54:44.69" personId="{DA4C6F6D-0668-42F9-A3D6-4E479A2EA8E4}" id="{26F58E2D-3C2F-4D80-B7F2-0411590AE384}">
    <text>Tributyltin compounds including tributyltin-cation (CAS 36643-28-4).</text>
  </threadedComment>
  <threadedComment ref="D157" dT="2026-09-16T14:54:51.11" personId="{DA4C6F6D-0668-42F9-A3D6-4E479A2EA8E4}" id="{2814E0EA-096F-4827-A981-13935C5074F1}">
    <text>Tributyltin compounds including tributyltin-cation (CAS 36643-28-4).</text>
  </threadedComment>
  <threadedComment ref="BB157" dT="2025-11-06T10:18:08.87" personId="{DA4C6F6D-0668-42F9-A3D6-4E479A2EA8E4}" id="{72340B5D-12AF-42A6-96BA-5A90F812173A}">
    <text>Comments from SCHEER (March 2023) on EQS dossier 2022
Considered preliminary by SCHEER until marine data for the most sensitive taxonomic group (sediment-dwelling molluscs) are available.</text>
  </threadedComment>
  <threadedComment ref="BH165" dT="2025-11-06T14:52:14.31" personId="{DA4C6F6D-0668-42F9-A3D6-4E479A2EA8E4}" id="{8ED9923A-5306-4525-9816-E6B2477CA04F}">
    <text>EQS dossier (2005) : 
«because of the huge uncertainty associated with the calculation, neither the derived QShh.food nor the corresponding QShh.water should be imposed as quality standards. They can be considered as indicative values only.»</text>
  </threadedComment>
  <threadedComment ref="BI165" dT="2025-11-06T14:52:14.31" personId="{DA4C6F6D-0668-42F9-A3D6-4E479A2EA8E4}" id="{E1207091-7747-4781-A694-74336A5ABE19}">
    <text>EQS dossier (2005) : 
« because of the huge uncertainty associated with the calculation, neither the derived QShh.food nor the corresponding QShh.water should be imposed as quality standards. They can be considered as indicative values only. »</text>
  </threadedComment>
  <threadedComment ref="BJ165" dT="2025-11-06T14:52:14.31" personId="{DA4C6F6D-0668-42F9-A3D6-4E479A2EA8E4}" id="{4FC65211-7659-4115-90D0-4B2BA3EC0593}">
    <text>EQS dossier (2005) : 
« because of the huge uncertainty associated with the calculation, neither the derived QShh.food nor the corresponding QShh.water should be imposed as quality standards. They can be considered as indicative values only. »</text>
  </threadedComment>
  <threadedComment ref="U166" dT="2026-09-17T17:39:13.83" personId="{DA4C6F6D-0668-42F9-A3D6-4E479A2EA8E4}" id="{BE55B151-D673-4872-B58C-B8D3557E193A}">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167" dT="2026-09-17T17:39:16.80" personId="{DA4C6F6D-0668-42F9-A3D6-4E479A2EA8E4}" id="{7FCEF9AB-584E-4A7C-B7E4-6B71B91C5D2A}">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169" dT="2026-09-16T14:57:04.54" personId="{DA4C6F6D-0668-42F9-A3D6-4E479A2EA8E4}" id="{0E0ED27F-0B97-4236-9138-B6215017549A}">
    <text>This EQS refers to bioavailable concentrations of the substances.</text>
  </threadedComment>
  <threadedComment ref="BI169" dT="2025-11-06T15:27:50.02" personId="{DA4C6F6D-0668-42F9-A3D6-4E479A2EA8E4}" id="{33005FBD-465C-4210-9454-A9F8E79533F5}">
    <text>EQS Dossier (2005):
« given the uncertainty factors associated with lead bioaccumulation such as the variability in and between taxonomic groups as well as the apparent ability of aquatic organisms to actively regulate their lead uptake it should be considered to use the maximum levels imposed by Commission Regulation (EC) No 466/2001 as quality standards rather than a water concentration
based standard. »</text>
  </threadedComment>
  <threadedComment ref="BJ169" dT="2025-11-06T15:27:50.02" personId="{DA4C6F6D-0668-42F9-A3D6-4E479A2EA8E4}" id="{6063C41F-60EF-482C-91D8-6516984CA056}">
    <text>EQS Dossier (2005):
« given the uncertainty factors associated with lead bioaccumulation such as the variability in and between taxonomic groups as well as the apparent ability of aquatic organisms to actively regulate their lead uptake it should be considered to use the maximum levels imposed by Commission Regulation (EC) No 466/2001 as quality standards rather than a water concentration
based standard. »</text>
  </threadedComment>
  <threadedComment ref="U170" dT="2026-09-17T17:39:20.63" personId="{DA4C6F6D-0668-42F9-A3D6-4E479A2EA8E4}" id="{0E7C4CD4-E626-444D-86A7-624718FFFAE6}">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C171" dT="2026-08-28T18:34:37.99" personId="{DA4C6F6D-0668-42F9-A3D6-4E479A2EA8E4}" id="{4320FA31-E4EB-4264-8884-1BAE1DE2F187}">
    <text xml:space="preserve">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D171" dT="2026-08-28T18:34:42.13" personId="{DA4C6F6D-0668-42F9-A3D6-4E479A2EA8E4}" id="{AC8A8535-FFD5-4464-9DC3-77D7A6C92FAA}">
    <text xml:space="preserve">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
</text>
  </threadedComment>
  <threadedComment ref="U171" dT="2025-11-04T09:46:18.36" personId="{DA4C6F6D-0668-42F9-A3D6-4E479A2EA8E4}" id="{39FCABEA-F1E6-49F6-98ED-0068544C9FA2}">
    <text xml:space="preserve">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V171" dT="2025-11-04T09:46:18.36" personId="{DA4C6F6D-0668-42F9-A3D6-4E479A2EA8E4}" id="{464A1AA6-6FCB-4807-9AC0-797B06A662CC}">
    <text xml:space="preserve">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Y171" dT="2025-11-04T09:46:18.36" personId="{DA4C6F6D-0668-42F9-A3D6-4E479A2EA8E4}" id="{7D8147F7-99B7-4910-94C5-22316D538833}">
    <text xml:space="preserve">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171" dT="2025-11-04T13:54:35.04" personId="{DA4C6F6D-0668-42F9-A3D6-4E479A2EA8E4}" id="{84841458-75FC-434F-BAE8-05763F4FA736}">
    <text xml:space="preserve">For any specific PFAS calculation, the PFOA value must be used in combination with RPFs for the other substances </text>
  </threadedComment>
  <threadedComment ref="BE171" dT="2025-11-04T13:53:23.69" personId="{DA4C6F6D-0668-42F9-A3D6-4E479A2EA8E4}" id="{BA4469D4-A0CE-40D0-ADD2-B698172E0B5A}">
    <text xml:space="preserve">For the back calculation to water, the PFOA value must be used in combination with RPFs and RBFs for the other substances </text>
  </threadedComment>
  <threadedComment ref="BF171" dT="2025-11-04T13:53:29.22" personId="{DA4C6F6D-0668-42F9-A3D6-4E479A2EA8E4}" id="{064E5030-CDA1-4475-9A70-6D66D627BDD3}">
    <text xml:space="preserve">For the back calculation to water, the PFOA value must be used in combination with RPFs and RBFs for the other substances </text>
  </threadedComment>
  <threadedComment ref="BH171" dT="2025-11-04T13:54:48.29" personId="{DA4C6F6D-0668-42F9-A3D6-4E479A2EA8E4}" id="{9215C4D3-1EF3-4B51-9A0A-DDC1F548D96D}">
    <text xml:space="preserve">For any specific PFAS calculation, the PFOA value must be used in combination with RPFs for the other substances </text>
  </threadedComment>
  <threadedComment ref="BI171" dT="2025-11-04T13:53:36.29" personId="{DA4C6F6D-0668-42F9-A3D6-4E479A2EA8E4}" id="{75BD0EE2-8DAC-4FE2-A4D1-3AD89D24406B}">
    <text xml:space="preserve">For the back calculation to water, the PFOA value must be used in combination with RPFs and RBFs for the other substances </text>
  </threadedComment>
  <threadedComment ref="BJ171" dT="2025-11-04T13:53:36.29" personId="{DA4C6F6D-0668-42F9-A3D6-4E479A2EA8E4}" id="{4434F816-74D6-4AC6-A9D6-9B88CF4B76FC}">
    <text xml:space="preserve">For the back calculation to water, the PFOA value must be used in combination with RPFs and RBFs for the other substances </text>
  </threadedComment>
  <threadedComment ref="BL171" dT="2025-11-04T13:54:29.68" personId="{DA4C6F6D-0668-42F9-A3D6-4E479A2EA8E4}" id="{85583DAB-C996-43EF-BB54-E49FC1678FD4}">
    <text xml:space="preserve">For any specific PFAS calculation, the PFOA value must be used in combination with RPFs for the other substances </text>
  </threadedComment>
  <threadedComment ref="U173" dT="2026-09-17T17:39:24.31" personId="{DA4C6F6D-0668-42F9-A3D6-4E479A2EA8E4}" id="{E1FD86A6-C716-4075-9CF1-8281B0868DB2}">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177" dT="2026-09-17T17:39:27.96" personId="{DA4C6F6D-0668-42F9-A3D6-4E479A2EA8E4}" id="{30179397-8C3A-4E26-AB05-9C5E034BF323}">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178" dT="2026-09-17T17:39:31.38" personId="{DA4C6F6D-0668-42F9-A3D6-4E479A2EA8E4}" id="{BD988CDD-6FB2-48FC-AB70-A012B9EBB5B8}">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C181" dT="2026-09-16T15:04:06.58" personId="{DA4C6F6D-0668-42F9-A3D6-4E479A2EA8E4}" id="{B429F7C3-6E31-489E-BD37-B367B88DECB5}">
    <text>Tributyltin compounds including tributyltin-cation (CAS 36643-28-4).</text>
  </threadedComment>
  <threadedComment ref="D181" dT="2026-09-16T15:04:13.51" personId="{DA4C6F6D-0668-42F9-A3D6-4E479A2EA8E4}" id="{0309F5DE-EDFF-42DE-96B7-9BC320521215}">
    <text>Tributyltin compounds including tributyltin-cation (CAS 36643-28-4).</text>
  </threadedComment>
  <threadedComment ref="BB181" dT="2025-11-06T10:18:08.87" personId="{DA4C6F6D-0668-42F9-A3D6-4E479A2EA8E4}" id="{9574EC5C-9FC9-4D8B-AAD1-DE7265FE7EA8}">
    <text>Comments from SCHEER (March 2023) on EQS dossier 2022
Considered preliminary by SCHEER until marine data for the most sensitive taxonomic group (sediment-dwelling molluscs) are available.</text>
  </threadedComment>
  <threadedComment ref="U183" dT="2026-09-17T17:39:35.61" personId="{DA4C6F6D-0668-42F9-A3D6-4E479A2EA8E4}" id="{1D8EC28C-EED8-4B85-A351-83E808977FF5}">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184" dT="2026-09-17T17:39:38.85" personId="{DA4C6F6D-0668-42F9-A3D6-4E479A2EA8E4}" id="{5C071381-472E-455B-B2D7-25AEBF57BD69}">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s>
</file>

<file path=xl/threadedComments/threadedComment2.xml><?xml version="1.0" encoding="utf-8"?>
<ThreadedComments xmlns="http://schemas.microsoft.com/office/spreadsheetml/2018/threadedcomments" xmlns:x="http://schemas.openxmlformats.org/spreadsheetml/2006/main">
  <threadedComment ref="Y17" dT="2025-11-04T09:46:18.36" personId="{DA4C6F6D-0668-42F9-A3D6-4E479A2EA8E4}" id="{0221402E-7115-4A9B-8C84-B4FB5A8A75A6}">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17" dT="2025-11-04T13:54:35.04" personId="{DA4C6F6D-0668-42F9-A3D6-4E479A2EA8E4}" id="{5398926E-5596-461C-B7CD-04D534FA92C5}">
    <text xml:space="preserve">For any specific PFAS calculation, the PFOA value must be used in combination with RPFs for the other substances </text>
  </threadedComment>
  <threadedComment ref="BE17" dT="2025-11-04T13:53:23.69" personId="{DA4C6F6D-0668-42F9-A3D6-4E479A2EA8E4}" id="{FFF8ECA3-5610-4FA6-9AFF-54F49E4CD616}">
    <text xml:space="preserve">For the back calculation to water, the PFOA value must be used in combination with RPFs and RBFs for the other substances </text>
  </threadedComment>
  <threadedComment ref="BF17" dT="2025-11-04T13:53:29.22" personId="{DA4C6F6D-0668-42F9-A3D6-4E479A2EA8E4}" id="{787E8738-1673-4425-A1D5-DF881E173879}">
    <text xml:space="preserve">For the back calculation to water, the PFOA value must be used in combination with RPFs and RBFs for the other substances </text>
  </threadedComment>
  <threadedComment ref="BH17" dT="2025-11-04T13:54:48.29" personId="{DA4C6F6D-0668-42F9-A3D6-4E479A2EA8E4}" id="{F2093647-DBE0-4F9B-9702-513BD1468E17}">
    <text xml:space="preserve">For any specific PFAS calculation, the PFOA value must be used in combination with RPFs for the other substances </text>
  </threadedComment>
  <threadedComment ref="BI17" dT="2025-11-04T13:53:36.29" personId="{DA4C6F6D-0668-42F9-A3D6-4E479A2EA8E4}" id="{AB1B7B61-31B0-44E7-8251-09B00AA12A86}">
    <text xml:space="preserve">For the back calculation to water, the PFOA value must be used in combination with RPFs and RBFs for the other substances </text>
  </threadedComment>
  <threadedComment ref="BJ17" dT="2025-11-04T13:53:36.29" personId="{DA4C6F6D-0668-42F9-A3D6-4E479A2EA8E4}" id="{DA6E228C-FEFF-41D4-93A6-FBEAEE58B13B}">
    <text xml:space="preserve">For the back calculation to water, the PFOA value must be used in combination with RPFs and RBFs for the other substances </text>
  </threadedComment>
  <threadedComment ref="BL17" dT="2025-11-04T13:54:29.68" personId="{DA4C6F6D-0668-42F9-A3D6-4E479A2EA8E4}" id="{CBA3DDEC-542E-4F09-8D4B-F2ED37A42CAA}">
    <text xml:space="preserve">For any specific PFAS calculation, the PFOA value must be used in combination with RPFs for the other substances </text>
  </threadedComment>
  <threadedComment ref="U42" dT="2026-09-17T17:37:39.14" personId="{DA4C6F6D-0668-42F9-A3D6-4E479A2EA8E4}" id="{C8B39CC9-0873-489E-B057-337B036BB06F}">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Y44" dT="2025-11-04T09:46:18.36" personId="{DA4C6F6D-0668-42F9-A3D6-4E479A2EA8E4}" id="{A9804158-C9CB-4E01-AB1E-56BCBCB3D084}">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44" dT="2025-11-04T13:54:35.04" personId="{DA4C6F6D-0668-42F9-A3D6-4E479A2EA8E4}" id="{8A82369E-3E51-4520-9457-62C90D3A5B1F}">
    <text xml:space="preserve">For any specific PFAS calculation, the PFOA value must be used in combination with RPFs for the other substances </text>
  </threadedComment>
  <threadedComment ref="BE44" dT="2025-11-04T13:53:23.69" personId="{DA4C6F6D-0668-42F9-A3D6-4E479A2EA8E4}" id="{20111F66-4006-4B83-A013-B83F4D6073EA}">
    <text xml:space="preserve">For the back calculation to water, the PFOA value must be used in combination with RPFs and RBFs for the other substances </text>
  </threadedComment>
  <threadedComment ref="BF44" dT="2025-11-04T13:53:29.22" personId="{DA4C6F6D-0668-42F9-A3D6-4E479A2EA8E4}" id="{B4FD258E-82DE-43A8-B68A-8FDA70EC3536}">
    <text xml:space="preserve">For the back calculation to water, the PFOA value must be used in combination with RPFs and RBFs for the other substances </text>
  </threadedComment>
  <threadedComment ref="BH44" dT="2025-11-04T13:54:48.29" personId="{DA4C6F6D-0668-42F9-A3D6-4E479A2EA8E4}" id="{B374C85D-76BB-4C9C-9C19-90275C378119}">
    <text xml:space="preserve">For any specific PFAS calculation, the PFOA value must be used in combination with RPFs for the other substances </text>
  </threadedComment>
  <threadedComment ref="BI44" dT="2025-11-04T13:53:36.29" personId="{DA4C6F6D-0668-42F9-A3D6-4E479A2EA8E4}" id="{1F16B2E8-3038-42BB-9D7E-C39FD3944D69}">
    <text xml:space="preserve">For the back calculation to water, the PFOA value must be used in combination with RPFs and RBFs for the other substances </text>
  </threadedComment>
  <threadedComment ref="BJ44" dT="2025-11-04T13:53:36.29" personId="{DA4C6F6D-0668-42F9-A3D6-4E479A2EA8E4}" id="{D01D0DE6-18C1-4E56-A13C-1C909882B9CC}">
    <text xml:space="preserve">For the back calculation to water, the PFOA value must be used in combination with RPFs and RBFs for the other substances </text>
  </threadedComment>
  <threadedComment ref="BL44" dT="2025-11-04T13:54:29.68" personId="{DA4C6F6D-0668-42F9-A3D6-4E479A2EA8E4}" id="{4449D377-4B0D-47F5-80B2-00FCC702F351}">
    <text xml:space="preserve">For any specific PFAS calculation, the PFOA value must be used in combination with RPFs for the other substances </text>
  </threadedComment>
  <threadedComment ref="Y45" dT="2025-11-04T09:46:18.36" personId="{DA4C6F6D-0668-42F9-A3D6-4E479A2EA8E4}" id="{24863197-70AE-44C9-820B-1E6CA4A8B90C}">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45" dT="2025-11-04T13:54:35.04" personId="{DA4C6F6D-0668-42F9-A3D6-4E479A2EA8E4}" id="{0A4207A7-BC78-41C1-A68A-C5197077FEBD}">
    <text xml:space="preserve">For any specific PFAS calculation, the PFOA value must be used in combination with RPFs for the other substances </text>
  </threadedComment>
  <threadedComment ref="BE45" dT="2025-11-04T13:53:23.69" personId="{DA4C6F6D-0668-42F9-A3D6-4E479A2EA8E4}" id="{A57A9A90-7F30-4E80-9032-A7E9598FE562}">
    <text xml:space="preserve">For the back calculation to water, the PFOA value must be used in combination with RPFs and RBFs for the other substances </text>
  </threadedComment>
  <threadedComment ref="BF45" dT="2025-11-04T13:53:29.22" personId="{DA4C6F6D-0668-42F9-A3D6-4E479A2EA8E4}" id="{4D070CD6-5926-4665-987B-7C996FBCECAB}">
    <text xml:space="preserve">For the back calculation to water, the PFOA value must be used in combination with RPFs and RBFs for the other substances </text>
  </threadedComment>
  <threadedComment ref="BH45" dT="2025-11-04T13:54:48.29" personId="{DA4C6F6D-0668-42F9-A3D6-4E479A2EA8E4}" id="{E3275652-2BCF-486C-A374-9E499A7CEFCF}">
    <text xml:space="preserve">For any specific PFAS calculation, the PFOA value must be used in combination with RPFs for the other substances </text>
  </threadedComment>
  <threadedComment ref="BI45" dT="2025-11-04T13:53:36.29" personId="{DA4C6F6D-0668-42F9-A3D6-4E479A2EA8E4}" id="{70B6FC17-F70B-4BD8-89BD-8DCD1CEBF3B2}">
    <text xml:space="preserve">For the back calculation to water, the PFOA value must be used in combination with RPFs and RBFs for the other substances </text>
  </threadedComment>
  <threadedComment ref="BJ45" dT="2025-11-04T13:53:36.29" personId="{DA4C6F6D-0668-42F9-A3D6-4E479A2EA8E4}" id="{FA504D7A-3EA0-497F-AA18-774DFDA27C45}">
    <text xml:space="preserve">For the back calculation to water, the PFOA value must be used in combination with RPFs and RBFs for the other substances </text>
  </threadedComment>
  <threadedComment ref="BL45" dT="2025-11-04T13:54:29.68" personId="{DA4C6F6D-0668-42F9-A3D6-4E479A2EA8E4}" id="{EEE6416A-8740-454A-9150-14D57FC6B696}">
    <text xml:space="preserve">For any specific PFAS calculation, the PFOA value must be used in combination with RPFs for the other substances </text>
  </threadedComment>
  <threadedComment ref="Y46" dT="2025-11-04T09:46:18.36" personId="{DA4C6F6D-0668-42F9-A3D6-4E479A2EA8E4}" id="{01E890E4-FCC7-493E-AAF0-16F3A1CAF022}">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46" dT="2025-11-04T13:54:35.04" personId="{DA4C6F6D-0668-42F9-A3D6-4E479A2EA8E4}" id="{67161E34-78F5-4830-BDC5-E23999D5013B}">
    <text xml:space="preserve">For any specific PFAS calculation, the PFOA value must be used in combination with RPFs for the other substances </text>
  </threadedComment>
  <threadedComment ref="BE46" dT="2025-11-04T13:53:23.69" personId="{DA4C6F6D-0668-42F9-A3D6-4E479A2EA8E4}" id="{7D16C7B2-B349-433A-8D82-A540FF781317}">
    <text xml:space="preserve">For the back calculation to water, the PFOA value must be used in combination with RPFs and RBFs for the other substances </text>
  </threadedComment>
  <threadedComment ref="BF46" dT="2025-11-04T13:53:29.22" personId="{DA4C6F6D-0668-42F9-A3D6-4E479A2EA8E4}" id="{C3996650-595E-46DC-8A60-ED19D2DD9632}">
    <text xml:space="preserve">For the back calculation to water, the PFOA value must be used in combination with RPFs and RBFs for the other substances </text>
  </threadedComment>
  <threadedComment ref="BH46" dT="2025-11-04T13:54:48.29" personId="{DA4C6F6D-0668-42F9-A3D6-4E479A2EA8E4}" id="{8A8525FE-05F5-4E71-B2D1-1DDDE6B139BA}">
    <text xml:space="preserve">For any specific PFAS calculation, the PFOA value must be used in combination with RPFs for the other substances </text>
  </threadedComment>
  <threadedComment ref="BI46" dT="2025-11-04T13:53:36.29" personId="{DA4C6F6D-0668-42F9-A3D6-4E479A2EA8E4}" id="{FAEB778A-BB7B-45BA-B74D-73122A7B1ACD}">
    <text xml:space="preserve">For the back calculation to water, the PFOA value must be used in combination with RPFs and RBFs for the other substances </text>
  </threadedComment>
  <threadedComment ref="BJ46" dT="2025-11-04T13:53:36.29" personId="{DA4C6F6D-0668-42F9-A3D6-4E479A2EA8E4}" id="{04B0E193-6DCA-4C8E-869B-12CD0051D3DB}">
    <text xml:space="preserve">For the back calculation to water, the PFOA value must be used in combination with RPFs and RBFs for the other substances </text>
  </threadedComment>
  <threadedComment ref="BL46" dT="2025-11-04T13:54:29.68" personId="{DA4C6F6D-0668-42F9-A3D6-4E479A2EA8E4}" id="{45393837-B888-4459-A4F4-1A3EB0CB2176}">
    <text xml:space="preserve">For any specific PFAS calculation, the PFOA value must be used in combination with RPFs for the other substances </text>
  </threadedComment>
  <threadedComment ref="BD49" dT="2025-11-04T10:00:01.25" personId="{DA4C6F6D-0668-42F9-A3D6-4E479A2EA8E4}" id="{054ABF58-0CE0-4BEF-AFE4-E856C1EDDA44}">
    <text>For PFOA as a single substance</text>
  </threadedComment>
  <threadedComment ref="BE49" dT="2025-11-04T10:00:01.25" personId="{DA4C6F6D-0668-42F9-A3D6-4E479A2EA8E4}" id="{E3BA285C-0962-4F87-99CA-DAD088590E0F}">
    <text>For PFOA as a single substance</text>
  </threadedComment>
  <threadedComment ref="BF49" dT="2025-11-04T10:00:01.25" personId="{DA4C6F6D-0668-42F9-A3D6-4E479A2EA8E4}" id="{F0538383-6F07-46B1-9F48-23D89CFED313}">
    <text>For PFOA as a single substance</text>
  </threadedComment>
  <threadedComment ref="BG49" dT="2025-11-04T10:23:31.98" personId="{DA4C6F6D-0668-42F9-A3D6-4E479A2EA8E4}" id="{DBB7650F-6114-486E-808D-BEAEED0AD1F4}">
    <text xml:space="preserve">Since a decreased vaccination response is regarded as a risk factor for disease rather than a disease itself, and since the study was based on infants which appear to be a vulnerable population group, no additional assessment factors for potential intraindividual differences in toxicokinetics and toxicodynamics were deemed necessary. </text>
  </threadedComment>
  <threadedComment ref="BH49" dT="2025-11-04T10:00:01.25" personId="{DA4C6F6D-0668-42F9-A3D6-4E479A2EA8E4}" id="{54F3A4AB-C102-485A-9866-77F998FD1F20}">
    <text>For PFOA as a single substance</text>
  </threadedComment>
  <threadedComment ref="BI49" dT="2025-11-04T10:00:01.25" personId="{DA4C6F6D-0668-42F9-A3D6-4E479A2EA8E4}" id="{A900CB0B-9AD8-47F5-9553-10DB3BDFCDDE}">
    <text>For PFOA as a single substance</text>
  </threadedComment>
  <threadedComment ref="BJ49" dT="2025-11-04T10:00:01.25" personId="{DA4C6F6D-0668-42F9-A3D6-4E479A2EA8E4}" id="{55791A5C-67D1-459A-970C-859A5611373B}">
    <text>For PFOA as a single substance</text>
  </threadedComment>
  <threadedComment ref="BK49" dT="2025-11-04T10:23:31.98" personId="{DA4C6F6D-0668-42F9-A3D6-4E479A2EA8E4}" id="{98AE61BF-16A7-4EF7-93D4-FB53B3DD8A87}">
    <text xml:space="preserve">Since a decreased vaccination response is regarded as a risk factor for disease rather than a disease itself, and since the study was based on infants which appear to be a vulnerable population group, no additional assessment factors for potential intraindividual differences in toxicokinetics and toxicodynamics were deemed necessary. </text>
  </threadedComment>
  <threadedComment ref="BL49" dT="2025-11-04T10:00:01.25" personId="{DA4C6F6D-0668-42F9-A3D6-4E479A2EA8E4}" id="{7654204C-7EE7-4AD9-849C-00A361DC56E9}">
    <text>For PFOA as a single substance</text>
  </threadedComment>
  <threadedComment ref="Y50" dT="2025-11-04T09:46:18.36" personId="{DA4C6F6D-0668-42F9-A3D6-4E479A2EA8E4}" id="{C1CD7280-707A-4113-8768-0334E7EBEDAC}">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0" dT="2025-11-04T13:54:35.04" personId="{DA4C6F6D-0668-42F9-A3D6-4E479A2EA8E4}" id="{2829641E-4794-49C7-90BF-3F2B4C2D6E01}">
    <text xml:space="preserve">For any specific PFAS calculation, the PFOA value must be used in combination with RPFs for the other substances </text>
  </threadedComment>
  <threadedComment ref="BE50" dT="2025-11-04T13:53:23.69" personId="{DA4C6F6D-0668-42F9-A3D6-4E479A2EA8E4}" id="{ACC7EAAF-DA62-4A56-8CFE-18D96072B095}">
    <text xml:space="preserve">For the back calculation to water, the PFOA value must be used in combination with RPFs and RBFs for the other substances </text>
  </threadedComment>
  <threadedComment ref="BF50" dT="2025-11-04T13:53:29.22" personId="{DA4C6F6D-0668-42F9-A3D6-4E479A2EA8E4}" id="{5542C5DE-A066-4EF2-AD64-520667E69C1F}">
    <text xml:space="preserve">For the back calculation to water, the PFOA value must be used in combination with RPFs and RBFs for the other substances </text>
  </threadedComment>
  <threadedComment ref="BH50" dT="2025-11-04T13:54:48.29" personId="{DA4C6F6D-0668-42F9-A3D6-4E479A2EA8E4}" id="{F655537A-5BB1-48D5-9F2A-46DEE72541C7}">
    <text xml:space="preserve">For any specific PFAS calculation, the PFOA value must be used in combination with RPFs for the other substances </text>
  </threadedComment>
  <threadedComment ref="BI50" dT="2025-11-04T13:53:36.29" personId="{DA4C6F6D-0668-42F9-A3D6-4E479A2EA8E4}" id="{0D8B0B4D-F0A1-428C-8C16-B569DB26B7E9}">
    <text xml:space="preserve">For the back calculation to water, the PFOA value must be used in combination with RPFs and RBFs for the other substances </text>
  </threadedComment>
  <threadedComment ref="BJ50" dT="2025-11-04T13:53:36.29" personId="{DA4C6F6D-0668-42F9-A3D6-4E479A2EA8E4}" id="{AE9518B7-B970-4D71-8F71-45FB051B0D6B}">
    <text xml:space="preserve">For the back calculation to water, the PFOA value must be used in combination with RPFs and RBFs for the other substances </text>
  </threadedComment>
  <threadedComment ref="BL50" dT="2025-11-04T13:54:29.68" personId="{DA4C6F6D-0668-42F9-A3D6-4E479A2EA8E4}" id="{4D5B852F-7073-4DC1-A7CA-1AC5A5C0954A}">
    <text xml:space="preserve">For any specific PFAS calculation, the PFOA value must be used in combination with RPFs for the other substances </text>
  </threadedComment>
  <threadedComment ref="Y51" dT="2025-11-04T09:46:18.36" personId="{DA4C6F6D-0668-42F9-A3D6-4E479A2EA8E4}" id="{3B8E32AC-DD0D-4753-B871-AB0709245C73}">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1" dT="2025-11-04T13:54:35.04" personId="{DA4C6F6D-0668-42F9-A3D6-4E479A2EA8E4}" id="{79F24828-65DD-41DF-B7BC-83FCEDFAFA3C}">
    <text xml:space="preserve">For any specific PFAS calculation, the PFOA value must be used in combination with RPFs for the other substances </text>
  </threadedComment>
  <threadedComment ref="BE51" dT="2025-11-04T13:53:23.69" personId="{DA4C6F6D-0668-42F9-A3D6-4E479A2EA8E4}" id="{C3433533-D296-4AE5-9E56-7963EDCCD973}">
    <text xml:space="preserve">For the back calculation to water, the PFOA value must be used in combination with RPFs and RBFs for the other substances </text>
  </threadedComment>
  <threadedComment ref="BF51" dT="2025-11-04T13:53:29.22" personId="{DA4C6F6D-0668-42F9-A3D6-4E479A2EA8E4}" id="{8C58FDFF-C13C-47AA-9671-F16F3062A3EA}">
    <text xml:space="preserve">For the back calculation to water, the PFOA value must be used in combination with RPFs and RBFs for the other substances </text>
  </threadedComment>
  <threadedComment ref="BH51" dT="2025-11-04T13:54:48.29" personId="{DA4C6F6D-0668-42F9-A3D6-4E479A2EA8E4}" id="{2E590C63-5478-4D76-A26E-9C6D6978DC36}">
    <text xml:space="preserve">For any specific PFAS calculation, the PFOA value must be used in combination with RPFs for the other substances </text>
  </threadedComment>
  <threadedComment ref="BI51" dT="2025-11-04T13:53:36.29" personId="{DA4C6F6D-0668-42F9-A3D6-4E479A2EA8E4}" id="{4DE126D4-960B-4D5B-A039-EEB45E8EB212}">
    <text xml:space="preserve">For the back calculation to water, the PFOA value must be used in combination with RPFs and RBFs for the other substances </text>
  </threadedComment>
  <threadedComment ref="BJ51" dT="2025-11-04T13:53:36.29" personId="{DA4C6F6D-0668-42F9-A3D6-4E479A2EA8E4}" id="{54F5BA5A-D83E-4E30-92B1-2A4036386CA0}">
    <text xml:space="preserve">For the back calculation to water, the PFOA value must be used in combination with RPFs and RBFs for the other substances </text>
  </threadedComment>
  <threadedComment ref="BL51" dT="2025-11-04T13:54:29.68" personId="{DA4C6F6D-0668-42F9-A3D6-4E479A2EA8E4}" id="{A3A68050-0771-427B-AD0E-EAF6896807E9}">
    <text xml:space="preserve">For any specific PFAS calculation, the PFOA value must be used in combination with RPFs for the other substances </text>
  </threadedComment>
  <threadedComment ref="Y52" dT="2025-11-04T09:46:18.36" personId="{DA4C6F6D-0668-42F9-A3D6-4E479A2EA8E4}" id="{77C8F48D-E3A6-4BD0-A08C-BEEC58FEBB18}">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2" dT="2025-11-04T13:54:35.04" personId="{DA4C6F6D-0668-42F9-A3D6-4E479A2EA8E4}" id="{F11FF0CB-D208-47B7-9726-B5280BA5CA59}">
    <text xml:space="preserve">For any specific PFAS calculation, the PFOA value must be used in combination with RPFs for the other substances </text>
  </threadedComment>
  <threadedComment ref="BE52" dT="2025-11-04T13:53:23.69" personId="{DA4C6F6D-0668-42F9-A3D6-4E479A2EA8E4}" id="{C0E88B3A-1368-46F3-B698-F6BD86765235}">
    <text xml:space="preserve">For the back calculation to water, the PFOA value must be used in combination with RPFs and RBFs for the other substances </text>
  </threadedComment>
  <threadedComment ref="BF52" dT="2025-11-04T13:53:29.22" personId="{DA4C6F6D-0668-42F9-A3D6-4E479A2EA8E4}" id="{BC6E43B2-6328-4678-B1A1-E594D24E3C59}">
    <text xml:space="preserve">For the back calculation to water, the PFOA value must be used in combination with RPFs and RBFs for the other substances </text>
  </threadedComment>
  <threadedComment ref="BH52" dT="2025-11-04T13:54:48.29" personId="{DA4C6F6D-0668-42F9-A3D6-4E479A2EA8E4}" id="{FD458EFA-2278-445D-991F-4E13016BFD2D}">
    <text xml:space="preserve">For any specific PFAS calculation, the PFOA value must be used in combination with RPFs for the other substances </text>
  </threadedComment>
  <threadedComment ref="BI52" dT="2025-11-04T13:53:36.29" personId="{DA4C6F6D-0668-42F9-A3D6-4E479A2EA8E4}" id="{F93C74C0-6960-4EFD-82B9-5CCD810C56D9}">
    <text xml:space="preserve">For the back calculation to water, the PFOA value must be used in combination with RPFs and RBFs for the other substances </text>
  </threadedComment>
  <threadedComment ref="BJ52" dT="2025-11-04T13:53:36.29" personId="{DA4C6F6D-0668-42F9-A3D6-4E479A2EA8E4}" id="{F3A5FCF6-4C65-464E-9BA2-1CD7FBCF2BEA}">
    <text xml:space="preserve">For the back calculation to water, the PFOA value must be used in combination with RPFs and RBFs for the other substances </text>
  </threadedComment>
  <threadedComment ref="BL52" dT="2025-11-04T13:54:29.68" personId="{DA4C6F6D-0668-42F9-A3D6-4E479A2EA8E4}" id="{88663E4C-F1C3-420A-BD1D-546418EA7743}">
    <text xml:space="preserve">For any specific PFAS calculation, the PFOA value must be used in combination with RPFs for the other substances </text>
  </threadedComment>
  <threadedComment ref="Y53" dT="2025-11-04T09:46:18.36" personId="{DA4C6F6D-0668-42F9-A3D6-4E479A2EA8E4}" id="{667E9A0B-9004-476E-A298-CD39FB8AADEC}">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3" dT="2025-11-04T13:54:35.04" personId="{DA4C6F6D-0668-42F9-A3D6-4E479A2EA8E4}" id="{5074485B-3165-4E7D-A595-AF7D01F8D204}">
    <text xml:space="preserve">For any specific PFAS calculation, the PFOA value must be used in combination with RPFs for the other substances </text>
  </threadedComment>
  <threadedComment ref="BE53" dT="2025-11-04T13:53:23.69" personId="{DA4C6F6D-0668-42F9-A3D6-4E479A2EA8E4}" id="{878F0407-A010-40F1-8854-355AF3E1C9AB}">
    <text xml:space="preserve">For the back calculation to water, the PFOA value must be used in combination with RPFs and RBFs for the other substances </text>
  </threadedComment>
  <threadedComment ref="BF53" dT="2025-11-04T13:53:29.22" personId="{DA4C6F6D-0668-42F9-A3D6-4E479A2EA8E4}" id="{B7C0D3FE-4053-4CAD-963A-709AC8E4EA1D}">
    <text xml:space="preserve">For the back calculation to water, the PFOA value must be used in combination with RPFs and RBFs for the other substances </text>
  </threadedComment>
  <threadedComment ref="BH53" dT="2025-11-04T13:54:48.29" personId="{DA4C6F6D-0668-42F9-A3D6-4E479A2EA8E4}" id="{A807F716-7A07-4F91-A923-7A2A001BBE31}">
    <text xml:space="preserve">For any specific PFAS calculation, the PFOA value must be used in combination with RPFs for the other substances </text>
  </threadedComment>
  <threadedComment ref="BI53" dT="2025-11-04T13:53:36.29" personId="{DA4C6F6D-0668-42F9-A3D6-4E479A2EA8E4}" id="{1E96464F-4D58-44AD-BB4F-3E97EB068650}">
    <text xml:space="preserve">For the back calculation to water, the PFOA value must be used in combination with RPFs and RBFs for the other substances </text>
  </threadedComment>
  <threadedComment ref="BJ53" dT="2025-11-04T13:53:36.29" personId="{DA4C6F6D-0668-42F9-A3D6-4E479A2EA8E4}" id="{C29951FD-595C-484E-8274-19823CB32C17}">
    <text xml:space="preserve">For the back calculation to water, the PFOA value must be used in combination with RPFs and RBFs for the other substances </text>
  </threadedComment>
  <threadedComment ref="BL53" dT="2025-11-04T13:54:29.68" personId="{DA4C6F6D-0668-42F9-A3D6-4E479A2EA8E4}" id="{D25845F3-7B15-4AE1-A38D-00C54918701E}">
    <text xml:space="preserve">For any specific PFAS calculation, the PFOA value must be used in combination with RPFs for the other substances </text>
  </threadedComment>
  <threadedComment ref="Y54" dT="2025-11-04T09:46:18.36" personId="{DA4C6F6D-0668-42F9-A3D6-4E479A2EA8E4}" id="{EBD8E654-54D8-45D6-8C0A-04AEC2B0D3BE}">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4" dT="2025-11-04T13:54:35.04" personId="{DA4C6F6D-0668-42F9-A3D6-4E479A2EA8E4}" id="{73080806-AE96-486B-9FB9-C5B44AFF4BC0}">
    <text xml:space="preserve">For any specific PFAS calculation, the PFOA value must be used in combination with RPFs for the other substances </text>
  </threadedComment>
  <threadedComment ref="BE54" dT="2025-11-04T13:53:23.69" personId="{DA4C6F6D-0668-42F9-A3D6-4E479A2EA8E4}" id="{27A4854C-2EBD-4E9D-9F27-67B051669805}">
    <text xml:space="preserve">For the back calculation to water, the PFOA value must be used in combination with RPFs and RBFs for the other substances </text>
  </threadedComment>
  <threadedComment ref="BF54" dT="2025-11-04T13:53:29.22" personId="{DA4C6F6D-0668-42F9-A3D6-4E479A2EA8E4}" id="{7E1A9BFB-474F-4360-8598-481153F63BDC}">
    <text xml:space="preserve">For the back calculation to water, the PFOA value must be used in combination with RPFs and RBFs for the other substances </text>
  </threadedComment>
  <threadedComment ref="BH54" dT="2025-11-04T13:54:48.29" personId="{DA4C6F6D-0668-42F9-A3D6-4E479A2EA8E4}" id="{7BF95B55-3B18-4F7F-824C-5B8AD2F4D758}">
    <text xml:space="preserve">For any specific PFAS calculation, the PFOA value must be used in combination with RPFs for the other substances </text>
  </threadedComment>
  <threadedComment ref="BI54" dT="2025-11-04T13:53:36.29" personId="{DA4C6F6D-0668-42F9-A3D6-4E479A2EA8E4}" id="{CB505644-F466-44A2-8FA3-03CDA19CC386}">
    <text xml:space="preserve">For the back calculation to water, the PFOA value must be used in combination with RPFs and RBFs for the other substances </text>
  </threadedComment>
  <threadedComment ref="BJ54" dT="2025-11-04T13:53:36.29" personId="{DA4C6F6D-0668-42F9-A3D6-4E479A2EA8E4}" id="{EBEE36D0-B378-487D-B5A8-BEE2656FB75F}">
    <text xml:space="preserve">For the back calculation to water, the PFOA value must be used in combination with RPFs and RBFs for the other substances </text>
  </threadedComment>
  <threadedComment ref="BL54" dT="2025-11-04T13:54:29.68" personId="{DA4C6F6D-0668-42F9-A3D6-4E479A2EA8E4}" id="{69BA1B4F-8FEF-47AA-BF23-A4DD5587171E}">
    <text xml:space="preserve">For any specific PFAS calculation, the PFOA value must be used in combination with RPFs for the other substances </text>
  </threadedComment>
  <threadedComment ref="Y55" dT="2025-11-04T09:46:18.36" personId="{DA4C6F6D-0668-42F9-A3D6-4E479A2EA8E4}" id="{EA70F5D6-EEFB-4B82-AF56-E392005F949D}">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5" dT="2025-11-04T13:54:35.04" personId="{DA4C6F6D-0668-42F9-A3D6-4E479A2EA8E4}" id="{12CBAB9C-4729-4DB2-8113-FC7D1B641182}">
    <text xml:space="preserve">For any specific PFAS calculation, the PFOA value must be used in combination with RPFs for the other substances </text>
  </threadedComment>
  <threadedComment ref="BE55" dT="2025-11-04T13:53:23.69" personId="{DA4C6F6D-0668-42F9-A3D6-4E479A2EA8E4}" id="{88FC6A27-7E03-4A87-A13C-21E9C9FD8646}">
    <text xml:space="preserve">For the back calculation to water, the PFOA value must be used in combination with RPFs and RBFs for the other substances </text>
  </threadedComment>
  <threadedComment ref="BF55" dT="2025-11-04T13:53:29.22" personId="{DA4C6F6D-0668-42F9-A3D6-4E479A2EA8E4}" id="{3AF0DF04-23F4-4C3F-8F8E-E121A2168D04}">
    <text xml:space="preserve">For the back calculation to water, the PFOA value must be used in combination with RPFs and RBFs for the other substances </text>
  </threadedComment>
  <threadedComment ref="BH55" dT="2025-11-04T13:54:48.29" personId="{DA4C6F6D-0668-42F9-A3D6-4E479A2EA8E4}" id="{3BCCD866-7FD5-4CAD-BF53-A023AC04E0C8}">
    <text xml:space="preserve">For any specific PFAS calculation, the PFOA value must be used in combination with RPFs for the other substances </text>
  </threadedComment>
  <threadedComment ref="BI55" dT="2025-11-04T13:53:36.29" personId="{DA4C6F6D-0668-42F9-A3D6-4E479A2EA8E4}" id="{A543A799-FC06-4B96-ADD2-EA25874A4D7B}">
    <text xml:space="preserve">For the back calculation to water, the PFOA value must be used in combination with RPFs and RBFs for the other substances </text>
  </threadedComment>
  <threadedComment ref="BJ55" dT="2025-11-04T13:53:36.29" personId="{DA4C6F6D-0668-42F9-A3D6-4E479A2EA8E4}" id="{A4345A45-D334-4E63-8A56-83FF536B89B2}">
    <text xml:space="preserve">For the back calculation to water, the PFOA value must be used in combination with RPFs and RBFs for the other substances </text>
  </threadedComment>
  <threadedComment ref="BL55" dT="2025-11-04T13:54:29.68" personId="{DA4C6F6D-0668-42F9-A3D6-4E479A2EA8E4}" id="{5B217F18-4053-402A-B1FF-E1A13B0D08E7}">
    <text xml:space="preserve">For any specific PFAS calculation, the PFOA value must be used in combination with RPFs for the other substances </text>
  </threadedComment>
  <threadedComment ref="Y56" dT="2025-11-04T09:46:18.36" personId="{DA4C6F6D-0668-42F9-A3D6-4E479A2EA8E4}" id="{0D30DA29-1519-4F8C-943B-7183879407EA}">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6" dT="2025-11-04T13:54:35.04" personId="{DA4C6F6D-0668-42F9-A3D6-4E479A2EA8E4}" id="{DFD39FB9-532C-4685-98FD-7F827F177BB3}">
    <text xml:space="preserve">For any specific PFAS calculation, the PFOA value must be used in combination with RPFs for the other substances </text>
  </threadedComment>
  <threadedComment ref="BE56" dT="2025-11-04T13:53:23.69" personId="{DA4C6F6D-0668-42F9-A3D6-4E479A2EA8E4}" id="{43376E2D-1FF9-47FD-84E3-72824EC4E9D4}">
    <text xml:space="preserve">For the back calculation to water, the PFOA value must be used in combination with RPFs and RBFs for the other substances </text>
  </threadedComment>
  <threadedComment ref="BF56" dT="2025-11-04T13:53:29.22" personId="{DA4C6F6D-0668-42F9-A3D6-4E479A2EA8E4}" id="{9E5D50AD-AB2C-465F-A8B1-0E4F1F075137}">
    <text xml:space="preserve">For the back calculation to water, the PFOA value must be used in combination with RPFs and RBFs for the other substances </text>
  </threadedComment>
  <threadedComment ref="BH56" dT="2025-11-04T13:54:48.29" personId="{DA4C6F6D-0668-42F9-A3D6-4E479A2EA8E4}" id="{BCAAE5ED-C8EB-471E-87D5-0BC1463E4D7B}">
    <text xml:space="preserve">For any specific PFAS calculation, the PFOA value must be used in combination with RPFs for the other substances </text>
  </threadedComment>
  <threadedComment ref="BI56" dT="2025-11-04T13:53:36.29" personId="{DA4C6F6D-0668-42F9-A3D6-4E479A2EA8E4}" id="{450BEDC9-FE96-4569-AD7C-62E84A330DBB}">
    <text xml:space="preserve">For the back calculation to water, the PFOA value must be used in combination with RPFs and RBFs for the other substances </text>
  </threadedComment>
  <threadedComment ref="BJ56" dT="2025-11-04T13:53:36.29" personId="{DA4C6F6D-0668-42F9-A3D6-4E479A2EA8E4}" id="{F7E651BC-F806-469E-92EB-1A815D4FEEFE}">
    <text xml:space="preserve">For the back calculation to water, the PFOA value must be used in combination with RPFs and RBFs for the other substances </text>
  </threadedComment>
  <threadedComment ref="BL56" dT="2025-11-04T13:54:29.68" personId="{DA4C6F6D-0668-42F9-A3D6-4E479A2EA8E4}" id="{752EDCB2-DC50-41D4-A827-2373527F93F0}">
    <text xml:space="preserve">For any specific PFAS calculation, the PFOA value must be used in combination with RPFs for the other substances </text>
  </threadedComment>
  <threadedComment ref="Y57" dT="2025-11-04T09:46:18.36" personId="{DA4C6F6D-0668-42F9-A3D6-4E479A2EA8E4}" id="{A5ED350D-DEDE-45AD-A1F5-A6ACAA8A4F24}">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7" dT="2025-11-04T13:54:35.04" personId="{DA4C6F6D-0668-42F9-A3D6-4E479A2EA8E4}" id="{3A4A4C33-087E-4EF8-8126-697A98B494FF}">
    <text xml:space="preserve">For any specific PFAS calculation, the PFOA value must be used in combination with RPFs for the other substances </text>
  </threadedComment>
  <threadedComment ref="BE57" dT="2025-11-04T13:53:23.69" personId="{DA4C6F6D-0668-42F9-A3D6-4E479A2EA8E4}" id="{1C998342-C596-442B-B018-D859B7A407F3}">
    <text xml:space="preserve">For the back calculation to water, the PFOA value must be used in combination with RPFs and RBFs for the other substances </text>
  </threadedComment>
  <threadedComment ref="BF57" dT="2025-11-04T13:53:29.22" personId="{DA4C6F6D-0668-42F9-A3D6-4E479A2EA8E4}" id="{3D64EC5E-BF0D-4F6D-A433-ED0DF31B49E8}">
    <text xml:space="preserve">For the back calculation to water, the PFOA value must be used in combination with RPFs and RBFs for the other substances </text>
  </threadedComment>
  <threadedComment ref="BH57" dT="2025-11-04T13:54:48.29" personId="{DA4C6F6D-0668-42F9-A3D6-4E479A2EA8E4}" id="{F4A51EC9-3437-4149-8E98-0D46F2F453F0}">
    <text xml:space="preserve">For any specific PFAS calculation, the PFOA value must be used in combination with RPFs for the other substances </text>
  </threadedComment>
  <threadedComment ref="BI57" dT="2025-11-04T13:53:36.29" personId="{DA4C6F6D-0668-42F9-A3D6-4E479A2EA8E4}" id="{7C0FA7B4-9F00-4B5A-8BA2-37D48E5B6824}">
    <text xml:space="preserve">For the back calculation to water, the PFOA value must be used in combination with RPFs and RBFs for the other substances </text>
  </threadedComment>
  <threadedComment ref="BJ57" dT="2025-11-04T13:53:36.29" personId="{DA4C6F6D-0668-42F9-A3D6-4E479A2EA8E4}" id="{B195E174-C21B-4BB1-A15F-CECDC0732331}">
    <text xml:space="preserve">For the back calculation to water, the PFOA value must be used in combination with RPFs and RBFs for the other substances </text>
  </threadedComment>
  <threadedComment ref="BL57" dT="2025-11-04T13:54:29.68" personId="{DA4C6F6D-0668-42F9-A3D6-4E479A2EA8E4}" id="{086E613C-6282-4683-A3ED-5C9A27B7455A}">
    <text xml:space="preserve">For any specific PFAS calculation, the PFOA value must be used in combination with RPFs for the other substances </text>
  </threadedComment>
  <threadedComment ref="Y58" dT="2025-11-04T09:46:18.36" personId="{DA4C6F6D-0668-42F9-A3D6-4E479A2EA8E4}" id="{F6C1789E-1FE1-457C-BA6C-06C7917456F7}">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8" dT="2025-11-04T13:54:35.04" personId="{DA4C6F6D-0668-42F9-A3D6-4E479A2EA8E4}" id="{35EE46C6-C1CC-4125-B8A1-F8C26E55E61A}">
    <text xml:space="preserve">For any specific PFAS calculation, the PFOA value must be used in combination with RPFs for the other substances </text>
  </threadedComment>
  <threadedComment ref="BE58" dT="2025-11-04T13:53:23.69" personId="{DA4C6F6D-0668-42F9-A3D6-4E479A2EA8E4}" id="{EF469B18-5FB5-4623-8C8A-B67F7B2760D8}">
    <text xml:space="preserve">For the back calculation to water, the PFOA value must be used in combination with RPFs and RBFs for the other substances </text>
  </threadedComment>
  <threadedComment ref="BF58" dT="2025-11-04T13:53:29.22" personId="{DA4C6F6D-0668-42F9-A3D6-4E479A2EA8E4}" id="{FCC32C18-3034-4A09-9B9F-6837D564E3E8}">
    <text xml:space="preserve">For the back calculation to water, the PFOA value must be used in combination with RPFs and RBFs for the other substances </text>
  </threadedComment>
  <threadedComment ref="BH58" dT="2025-11-04T13:54:48.29" personId="{DA4C6F6D-0668-42F9-A3D6-4E479A2EA8E4}" id="{7E2AC2CA-3B9D-4D76-9580-D4CA0DAFBC4A}">
    <text xml:space="preserve">For any specific PFAS calculation, the PFOA value must be used in combination with RPFs for the other substances </text>
  </threadedComment>
  <threadedComment ref="BI58" dT="2025-11-04T13:53:36.29" personId="{DA4C6F6D-0668-42F9-A3D6-4E479A2EA8E4}" id="{1B606762-EDB4-43EB-A548-E437895E578B}">
    <text xml:space="preserve">For the back calculation to water, the PFOA value must be used in combination with RPFs and RBFs for the other substances </text>
  </threadedComment>
  <threadedComment ref="BJ58" dT="2025-11-04T13:53:36.29" personId="{DA4C6F6D-0668-42F9-A3D6-4E479A2EA8E4}" id="{6AFCD8E1-0DB2-402A-8A57-C3EC598CD8E4}">
    <text xml:space="preserve">For the back calculation to water, the PFOA value must be used in combination with RPFs and RBFs for the other substances </text>
  </threadedComment>
  <threadedComment ref="BL58" dT="2025-11-04T13:54:29.68" personId="{DA4C6F6D-0668-42F9-A3D6-4E479A2EA8E4}" id="{53378CF3-FBB7-4E04-8C8C-672CA09483F6}">
    <text xml:space="preserve">For any specific PFAS calculation, the PFOA value must be used in combination with RPFs for the other substances </text>
  </threadedComment>
  <threadedComment ref="Y59" dT="2025-11-04T09:46:18.36" personId="{DA4C6F6D-0668-42F9-A3D6-4E479A2EA8E4}" id="{573BC6F1-1178-4380-8E62-C2B6348A9BF4}">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59" dT="2025-11-04T13:54:35.04" personId="{DA4C6F6D-0668-42F9-A3D6-4E479A2EA8E4}" id="{3A4D9A45-C665-46C1-AD9A-1BD3FEBE1ECC}">
    <text xml:space="preserve">For any specific PFAS calculation, the PFOA value must be used in combination with RPFs for the other substances </text>
  </threadedComment>
  <threadedComment ref="BE59" dT="2025-11-04T13:53:23.69" personId="{DA4C6F6D-0668-42F9-A3D6-4E479A2EA8E4}" id="{057F5B78-FF71-44BD-8FA9-BA76BC6AA183}">
    <text xml:space="preserve">For the back calculation to water, the PFOA value must be used in combination with RPFs and RBFs for the other substances </text>
  </threadedComment>
  <threadedComment ref="BF59" dT="2025-11-04T13:53:29.22" personId="{DA4C6F6D-0668-42F9-A3D6-4E479A2EA8E4}" id="{2AC41CFE-ED16-4D5B-BC44-06C7ED877677}">
    <text xml:space="preserve">For the back calculation to water, the PFOA value must be used in combination with RPFs and RBFs for the other substances </text>
  </threadedComment>
  <threadedComment ref="BH59" dT="2025-11-04T13:54:48.29" personId="{DA4C6F6D-0668-42F9-A3D6-4E479A2EA8E4}" id="{C2C01603-45FD-4485-A332-7C618C3B9A37}">
    <text xml:space="preserve">For any specific PFAS calculation, the PFOA value must be used in combination with RPFs for the other substances </text>
  </threadedComment>
  <threadedComment ref="BI59" dT="2025-11-04T13:53:36.29" personId="{DA4C6F6D-0668-42F9-A3D6-4E479A2EA8E4}" id="{C19911B2-4D91-4034-A3AE-BE6003882BF8}">
    <text xml:space="preserve">For the back calculation to water, the PFOA value must be used in combination with RPFs and RBFs for the other substances </text>
  </threadedComment>
  <threadedComment ref="BJ59" dT="2025-11-04T13:53:36.29" personId="{DA4C6F6D-0668-42F9-A3D6-4E479A2EA8E4}" id="{051C0B42-70E1-468F-9DF4-CDF893C874CF}">
    <text xml:space="preserve">For the back calculation to water, the PFOA value must be used in combination with RPFs and RBFs for the other substances </text>
  </threadedComment>
  <threadedComment ref="BL59" dT="2025-11-04T13:54:29.68" personId="{DA4C6F6D-0668-42F9-A3D6-4E479A2EA8E4}" id="{001114A8-A70D-4501-9144-263CA2B44D53}">
    <text xml:space="preserve">For any specific PFAS calculation, the PFOA value must be used in combination with RPFs for the other substances </text>
  </threadedComment>
  <threadedComment ref="Y60" dT="2025-11-04T09:46:18.36" personId="{DA4C6F6D-0668-42F9-A3D6-4E479A2EA8E4}" id="{8893A075-C84C-47BD-8552-31EC2C33BCBA}">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60" dT="2025-11-04T13:54:35.04" personId="{DA4C6F6D-0668-42F9-A3D6-4E479A2EA8E4}" id="{0BB1272A-76F0-4122-B280-B4DF7332C4DC}">
    <text xml:space="preserve">For any specific PFAS calculation, the PFOA value must be used in combination with RPFs for the other substances </text>
  </threadedComment>
  <threadedComment ref="BE60" dT="2025-11-04T13:53:23.69" personId="{DA4C6F6D-0668-42F9-A3D6-4E479A2EA8E4}" id="{91A2A55B-F431-42F4-9BCE-8E9B6F80849E}">
    <text xml:space="preserve">For the back calculation to water, the PFOA value must be used in combination with RPFs and RBFs for the other substances </text>
  </threadedComment>
  <threadedComment ref="BF60" dT="2025-11-04T13:53:29.22" personId="{DA4C6F6D-0668-42F9-A3D6-4E479A2EA8E4}" id="{57C7A4FB-76E7-4FA5-BDE6-21144BAE661D}">
    <text xml:space="preserve">For the back calculation to water, the PFOA value must be used in combination with RPFs and RBFs for the other substances </text>
  </threadedComment>
  <threadedComment ref="BH60" dT="2025-11-04T13:54:48.29" personId="{DA4C6F6D-0668-42F9-A3D6-4E479A2EA8E4}" id="{C222F2BF-11F8-48DE-8095-781C7831EB49}">
    <text xml:space="preserve">For any specific PFAS calculation, the PFOA value must be used in combination with RPFs for the other substances </text>
  </threadedComment>
  <threadedComment ref="BI60" dT="2025-11-04T13:53:36.29" personId="{DA4C6F6D-0668-42F9-A3D6-4E479A2EA8E4}" id="{DEBD1F7B-AEE6-45E0-8DE3-7BED3B948503}">
    <text xml:space="preserve">For the back calculation to water, the PFOA value must be used in combination with RPFs and RBFs for the other substances </text>
  </threadedComment>
  <threadedComment ref="BJ60" dT="2025-11-04T13:53:36.29" personId="{DA4C6F6D-0668-42F9-A3D6-4E479A2EA8E4}" id="{3CDBFDB6-DE5E-46C9-96DE-62564B5660C3}">
    <text xml:space="preserve">For the back calculation to water, the PFOA value must be used in combination with RPFs and RBFs for the other substances </text>
  </threadedComment>
  <threadedComment ref="BL60" dT="2025-11-04T13:54:29.68" personId="{DA4C6F6D-0668-42F9-A3D6-4E479A2EA8E4}" id="{E7DDAD63-B098-4086-901E-0534A63698AC}">
    <text xml:space="preserve">For any specific PFAS calculation, the PFOA value must be used in combination with RPFs for the other substances </text>
  </threadedComment>
  <threadedComment ref="Y61" dT="2025-11-04T09:46:18.36" personId="{DA4C6F6D-0668-42F9-A3D6-4E479A2EA8E4}" id="{4EF70029-2F22-43BA-A431-066861267AC2}">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61" dT="2025-11-04T13:54:35.04" personId="{DA4C6F6D-0668-42F9-A3D6-4E479A2EA8E4}" id="{D35DCC9E-BEC9-4E25-BA21-E361B55F43D1}">
    <text xml:space="preserve">For any specific PFAS calculation, the PFOA value must be used in combination with RPFs for the other substances </text>
  </threadedComment>
  <threadedComment ref="BE61" dT="2025-11-04T13:53:23.69" personId="{DA4C6F6D-0668-42F9-A3D6-4E479A2EA8E4}" id="{BAA40062-B9C8-45FA-B761-AC948C55B1E1}">
    <text xml:space="preserve">For the back calculation to water, the PFOA value must be used in combination with RPFs and RBFs for the other substances </text>
  </threadedComment>
  <threadedComment ref="BF61" dT="2025-11-04T13:53:29.22" personId="{DA4C6F6D-0668-42F9-A3D6-4E479A2EA8E4}" id="{65507CA9-D4F5-488C-AC19-C2C0DE46F420}">
    <text xml:space="preserve">For the back calculation to water, the PFOA value must be used in combination with RPFs and RBFs for the other substances </text>
  </threadedComment>
  <threadedComment ref="BH61" dT="2025-11-04T13:54:48.29" personId="{DA4C6F6D-0668-42F9-A3D6-4E479A2EA8E4}" id="{000A66E2-8E9F-4A22-A8CC-B520F66A76D7}">
    <text xml:space="preserve">For any specific PFAS calculation, the PFOA value must be used in combination with RPFs for the other substances </text>
  </threadedComment>
  <threadedComment ref="BI61" dT="2025-11-04T13:53:36.29" personId="{DA4C6F6D-0668-42F9-A3D6-4E479A2EA8E4}" id="{6848AD70-84FD-4F30-9CFD-8207A4973547}">
    <text xml:space="preserve">For the back calculation to water, the PFOA value must be used in combination with RPFs and RBFs for the other substances </text>
  </threadedComment>
  <threadedComment ref="BJ61" dT="2025-11-04T13:53:36.29" personId="{DA4C6F6D-0668-42F9-A3D6-4E479A2EA8E4}" id="{1E38347A-D267-4D1F-8B49-3E7E3867D92A}">
    <text xml:space="preserve">For the back calculation to water, the PFOA value must be used in combination with RPFs and RBFs for the other substances </text>
  </threadedComment>
  <threadedComment ref="BL61" dT="2025-11-04T13:54:29.68" personId="{DA4C6F6D-0668-42F9-A3D6-4E479A2EA8E4}" id="{F977B034-7CF3-49E7-A33B-8B7D368F9887}">
    <text xml:space="preserve">For any specific PFAS calculation, the PFOA value must be used in combination with RPFs for the other substances </text>
  </threadedComment>
  <threadedComment ref="Y62" dT="2025-11-04T09:46:18.36" personId="{DA4C6F6D-0668-42F9-A3D6-4E479A2EA8E4}" id="{DF6DF372-CDED-42BE-BB88-B89E7973A02E}">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62" dT="2025-11-04T13:54:35.04" personId="{DA4C6F6D-0668-42F9-A3D6-4E479A2EA8E4}" id="{8C024D38-D2A6-4311-8CA8-9F3A5C42DF0B}">
    <text xml:space="preserve">For any specific PFAS calculation, the PFOA value must be used in combination with RPFs for the other substances </text>
  </threadedComment>
  <threadedComment ref="BE62" dT="2025-11-04T13:53:23.69" personId="{DA4C6F6D-0668-42F9-A3D6-4E479A2EA8E4}" id="{D5614E91-9D78-41D1-89BB-5E4B7BC5B3A0}">
    <text xml:space="preserve">For the back calculation to water, the PFOA value must be used in combination with RPFs and RBFs for the other substances </text>
  </threadedComment>
  <threadedComment ref="BF62" dT="2025-11-04T13:53:29.22" personId="{DA4C6F6D-0668-42F9-A3D6-4E479A2EA8E4}" id="{F511B361-B4B1-4415-9DCD-6D8E4871C930}">
    <text xml:space="preserve">For the back calculation to water, the PFOA value must be used in combination with RPFs and RBFs for the other substances </text>
  </threadedComment>
  <threadedComment ref="BH62" dT="2025-11-04T13:54:48.29" personId="{DA4C6F6D-0668-42F9-A3D6-4E479A2EA8E4}" id="{5F1EE243-E052-406E-A06C-E5944843A30E}">
    <text xml:space="preserve">For any specific PFAS calculation, the PFOA value must be used in combination with RPFs for the other substances </text>
  </threadedComment>
  <threadedComment ref="BI62" dT="2025-11-04T13:53:36.29" personId="{DA4C6F6D-0668-42F9-A3D6-4E479A2EA8E4}" id="{3699F0F4-C01E-4B02-818B-B005A9140A5B}">
    <text xml:space="preserve">For the back calculation to water, the PFOA value must be used in combination with RPFs and RBFs for the other substances </text>
  </threadedComment>
  <threadedComment ref="BJ62" dT="2025-11-04T13:53:36.29" personId="{DA4C6F6D-0668-42F9-A3D6-4E479A2EA8E4}" id="{649EE510-1A74-4AC1-9E18-4B222EDE2596}">
    <text xml:space="preserve">For the back calculation to water, the PFOA value must be used in combination with RPFs and RBFs for the other substances </text>
  </threadedComment>
  <threadedComment ref="BL62" dT="2025-11-04T13:54:29.68" personId="{DA4C6F6D-0668-42F9-A3D6-4E479A2EA8E4}" id="{2ED16F7B-AC99-4C93-BF88-FBBEAB79817A}">
    <text xml:space="preserve">For any specific PFAS calculation, the PFOA value must be used in combination with RPFs for the other substances </text>
  </threadedComment>
  <threadedComment ref="C63" dT="2026-08-28T18:34:37.99" personId="{DA4C6F6D-0668-42F9-A3D6-4E479A2EA8E4}" id="{AF471701-8AA1-4A4A-A214-2E84E573AA46}">
    <text xml:space="preserve">
This refers to the following compound, and Relative Potency Factor (RPF): Perfluorooctanoic acid (PFOA) (CAS 335-67-1, EU 206-397-9) (RPF 1)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D63" dT="2026-08-28T18:34:37.99" personId="{DA4C6F6D-0668-42F9-A3D6-4E479A2EA8E4}" id="{479A52ED-1426-4614-B561-FEC3CDB85F61}">
    <text xml:space="preserve">
This refers to the following compound, and Relative Potency Factor (RPF): Perfluorooctanoic acid (PFOA) (CAS 335-67-1, EU 206-397-9) (RPF 1)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U63" dT="2025-11-04T09:46:18.36" personId="{DA4C6F6D-0668-42F9-A3D6-4E479A2EA8E4}" id="{111E93F0-B6B2-4DC8-A665-83C7099D9876}">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V63" dT="2025-11-04T09:46:18.36" personId="{DA4C6F6D-0668-42F9-A3D6-4E479A2EA8E4}" id="{80C0FEFD-F135-470B-93AF-3DFA8C6C4D3B}">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Y63" dT="2025-11-04T09:46:18.36" personId="{DA4C6F6D-0668-42F9-A3D6-4E479A2EA8E4}" id="{6B04B49C-7A85-4601-9827-8D01190EE0C3}">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63" dT="2025-11-04T13:54:35.04" personId="{DA4C6F6D-0668-42F9-A3D6-4E479A2EA8E4}" id="{50339E5B-F38D-4E93-9123-B882501B3663}">
    <text xml:space="preserve">For any specific PFAS calculation, the PFOA value must be used in combination with RPFs for the other substances </text>
  </threadedComment>
  <threadedComment ref="BE63" dT="2025-11-04T13:53:23.69" personId="{DA4C6F6D-0668-42F9-A3D6-4E479A2EA8E4}" id="{508A46C9-57E8-4824-9C74-F0A836640E63}">
    <text xml:space="preserve">For the back calculation to water, the PFOA value must be used in combination with RPFs and RBFs for the other substances </text>
  </threadedComment>
  <threadedComment ref="BF63" dT="2025-11-04T13:53:29.22" personId="{DA4C6F6D-0668-42F9-A3D6-4E479A2EA8E4}" id="{795EC549-033A-4E69-801E-F713C3112E79}">
    <text xml:space="preserve">For the back calculation to water, the PFOA value must be used in combination with RPFs and RBFs for the other substances </text>
  </threadedComment>
  <threadedComment ref="BH63" dT="2025-11-04T13:54:48.29" personId="{DA4C6F6D-0668-42F9-A3D6-4E479A2EA8E4}" id="{48A159DD-9240-44C1-A1E7-A73F140E9F55}">
    <text xml:space="preserve">For any specific PFAS calculation, the PFOA value must be used in combination with RPFs for the other substances </text>
  </threadedComment>
  <threadedComment ref="BI63" dT="2025-11-04T13:53:36.29" personId="{DA4C6F6D-0668-42F9-A3D6-4E479A2EA8E4}" id="{3E8E0394-3ED5-44C1-BF70-08CF0A6CE266}">
    <text xml:space="preserve">For the back calculation to water, the PFOA value must be used in combination with RPFs and RBFs for the other substances </text>
  </threadedComment>
  <threadedComment ref="BJ63" dT="2025-11-04T13:53:36.29" personId="{DA4C6F6D-0668-42F9-A3D6-4E479A2EA8E4}" id="{7F9E3C11-5888-4069-AF1E-44A4BB93E02E}">
    <text xml:space="preserve">For the back calculation to water, the PFOA value must be used in combination with RPFs and RBFs for the other substances </text>
  </threadedComment>
  <threadedComment ref="BL63" dT="2025-11-04T13:54:29.68" personId="{DA4C6F6D-0668-42F9-A3D6-4E479A2EA8E4}" id="{AB19BDD9-AE81-4D88-A6A2-A9C0A919A423}">
    <text xml:space="preserve">For any specific PFAS calculation, the PFOA value must be used in combination with RPFs for the other substances </text>
  </threadedComment>
  <threadedComment ref="Y64" dT="2025-11-04T09:46:18.36" personId="{DA4C6F6D-0668-42F9-A3D6-4E479A2EA8E4}" id="{67D63318-29C8-4B46-A1E6-7B8E26EBD025}">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64" dT="2025-11-04T13:54:35.04" personId="{DA4C6F6D-0668-42F9-A3D6-4E479A2EA8E4}" id="{D3C2BF96-544F-45CD-BF70-D1D3215D8390}">
    <text xml:space="preserve">For any specific PFAS calculation, the PFOA value must be used in combination with RPFs for the other substances </text>
  </threadedComment>
  <threadedComment ref="BE64" dT="2025-11-04T13:53:23.69" personId="{DA4C6F6D-0668-42F9-A3D6-4E479A2EA8E4}" id="{6263A579-75DE-45AA-963D-1B4EB2A944E8}">
    <text xml:space="preserve">For the back calculation to water, the PFOA value must be used in combination with RPFs and RBFs for the other substances </text>
  </threadedComment>
  <threadedComment ref="BF64" dT="2025-11-04T13:53:29.22" personId="{DA4C6F6D-0668-42F9-A3D6-4E479A2EA8E4}" id="{599DAA36-F718-4DEF-B3D0-967DC25B4CAC}">
    <text xml:space="preserve">For the back calculation to water, the PFOA value must be used in combination with RPFs and RBFs for the other substances </text>
  </threadedComment>
  <threadedComment ref="BH64" dT="2025-11-04T13:54:48.29" personId="{DA4C6F6D-0668-42F9-A3D6-4E479A2EA8E4}" id="{C79778FA-08A7-4927-9237-662BC26A56CB}">
    <text xml:space="preserve">For any specific PFAS calculation, the PFOA value must be used in combination with RPFs for the other substances </text>
  </threadedComment>
  <threadedComment ref="BI64" dT="2025-11-04T13:53:36.29" personId="{DA4C6F6D-0668-42F9-A3D6-4E479A2EA8E4}" id="{36DBECEA-7025-4A35-91BB-7DB3E651C94E}">
    <text xml:space="preserve">For the back calculation to water, the PFOA value must be used in combination with RPFs and RBFs for the other substances </text>
  </threadedComment>
  <threadedComment ref="BJ64" dT="2025-11-04T13:53:36.29" personId="{DA4C6F6D-0668-42F9-A3D6-4E479A2EA8E4}" id="{F2606FE7-50DA-438D-BE78-55EC5C08E7F8}">
    <text xml:space="preserve">For the back calculation to water, the PFOA value must be used in combination with RPFs and RBFs for the other substances </text>
  </threadedComment>
  <threadedComment ref="BL64" dT="2025-11-04T13:54:29.68" personId="{DA4C6F6D-0668-42F9-A3D6-4E479A2EA8E4}" id="{A6E3A64E-DD82-4236-AFDE-4B07C4E5F20F}">
    <text xml:space="preserve">For any specific PFAS calculation, the PFOA value must be used in combination with RPFs for the other substances </text>
  </threadedComment>
  <threadedComment ref="Y65" dT="2025-11-04T09:46:18.36" personId="{DA4C6F6D-0668-42F9-A3D6-4E479A2EA8E4}" id="{5D177EC9-C2D9-40D3-9BD4-BFE46011538A}">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65" dT="2025-11-04T13:54:35.04" personId="{DA4C6F6D-0668-42F9-A3D6-4E479A2EA8E4}" id="{C701ABF7-7869-494B-BD93-A7948543AC38}">
    <text xml:space="preserve">For any specific PFAS calculation, the PFOA value must be used in combination with RPFs for the other substances </text>
  </threadedComment>
  <threadedComment ref="BE65" dT="2025-11-04T13:53:23.69" personId="{DA4C6F6D-0668-42F9-A3D6-4E479A2EA8E4}" id="{102BAE45-0FD6-4D8F-83E5-A7BE4C5DEBC2}">
    <text xml:space="preserve">For the back calculation to water, the PFOA value must be used in combination with RPFs and RBFs for the other substances </text>
  </threadedComment>
  <threadedComment ref="BF65" dT="2025-11-04T13:53:29.22" personId="{DA4C6F6D-0668-42F9-A3D6-4E479A2EA8E4}" id="{417BDC59-E3C6-404E-B60C-2C45FD8BD507}">
    <text xml:space="preserve">For the back calculation to water, the PFOA value must be used in combination with RPFs and RBFs for the other substances </text>
  </threadedComment>
  <threadedComment ref="BH65" dT="2025-11-04T13:54:48.29" personId="{DA4C6F6D-0668-42F9-A3D6-4E479A2EA8E4}" id="{E75E2906-4F02-441F-ABB2-7603EB471DEA}">
    <text xml:space="preserve">For any specific PFAS calculation, the PFOA value must be used in combination with RPFs for the other substances </text>
  </threadedComment>
  <threadedComment ref="BI65" dT="2025-11-04T13:53:36.29" personId="{DA4C6F6D-0668-42F9-A3D6-4E479A2EA8E4}" id="{5DFB56F3-4114-4065-B661-B4FF8EC82CE9}">
    <text xml:space="preserve">For the back calculation to water, the PFOA value must be used in combination with RPFs and RBFs for the other substances </text>
  </threadedComment>
  <threadedComment ref="BJ65" dT="2025-11-04T13:53:36.29" personId="{DA4C6F6D-0668-42F9-A3D6-4E479A2EA8E4}" id="{67679E67-54C8-48A5-9AD6-F3F52C1842EA}">
    <text xml:space="preserve">For the back calculation to water, the PFOA value must be used in combination with RPFs and RBFs for the other substances </text>
  </threadedComment>
  <threadedComment ref="BL65" dT="2025-11-04T13:54:29.68" personId="{DA4C6F6D-0668-42F9-A3D6-4E479A2EA8E4}" id="{5953F41F-F6F8-4F5C-9937-1E9DD0AC49EE}">
    <text xml:space="preserve">For any specific PFAS calculation, the PFOA value must be used in combination with RPFs for the other substances </text>
  </threadedComment>
  <threadedComment ref="Y66" dT="2025-11-04T09:46:18.36" personId="{DA4C6F6D-0668-42F9-A3D6-4E479A2EA8E4}" id="{2DECC2AD-31E6-4C36-89B3-03971E9995C8}">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66" dT="2025-11-04T13:54:35.04" personId="{DA4C6F6D-0668-42F9-A3D6-4E479A2EA8E4}" id="{965E9448-235B-42CB-9122-49A434180C4F}">
    <text xml:space="preserve">For any specific PFAS calculation, the PFOA value must be used in combination with RPFs for the other substances </text>
  </threadedComment>
  <threadedComment ref="BE66" dT="2025-11-04T13:53:23.69" personId="{DA4C6F6D-0668-42F9-A3D6-4E479A2EA8E4}" id="{64363974-4CAF-4985-BCA8-2C782056EB17}">
    <text xml:space="preserve">For the back calculation to water, the PFOA value must be used in combination with RPFs and RBFs for the other substances </text>
  </threadedComment>
  <threadedComment ref="BF66" dT="2025-11-04T13:53:29.22" personId="{DA4C6F6D-0668-42F9-A3D6-4E479A2EA8E4}" id="{D6846ADB-94D7-446A-9463-E3FCF1D5C7BE}">
    <text xml:space="preserve">For the back calculation to water, the PFOA value must be used in combination with RPFs and RBFs for the other substances </text>
  </threadedComment>
  <threadedComment ref="BH66" dT="2025-11-04T13:54:48.29" personId="{DA4C6F6D-0668-42F9-A3D6-4E479A2EA8E4}" id="{39EA014E-602A-4710-8133-69FFDE0079E6}">
    <text xml:space="preserve">For any specific PFAS calculation, the PFOA value must be used in combination with RPFs for the other substances </text>
  </threadedComment>
  <threadedComment ref="BI66" dT="2025-11-04T13:53:36.29" personId="{DA4C6F6D-0668-42F9-A3D6-4E479A2EA8E4}" id="{F14048DF-2334-4E56-8B69-D02A44E78636}">
    <text xml:space="preserve">For the back calculation to water, the PFOA value must be used in combination with RPFs and RBFs for the other substances </text>
  </threadedComment>
  <threadedComment ref="BJ66" dT="2025-11-04T13:53:36.29" personId="{DA4C6F6D-0668-42F9-A3D6-4E479A2EA8E4}" id="{54A27CB9-B7BC-4DA0-A9E6-FDCC13536DF6}">
    <text xml:space="preserve">For the back calculation to water, the PFOA value must be used in combination with RPFs and RBFs for the other substances </text>
  </threadedComment>
  <threadedComment ref="BL66" dT="2025-11-04T13:54:29.68" personId="{DA4C6F6D-0668-42F9-A3D6-4E479A2EA8E4}" id="{AE93954B-040D-40BC-8D86-7E749177B08F}">
    <text xml:space="preserve">For any specific PFAS calculation, the PFOA value must be used in combination with RPFs for the other substances </text>
  </threadedComment>
  <threadedComment ref="Y67" dT="2025-11-04T09:46:18.36" personId="{DA4C6F6D-0668-42F9-A3D6-4E479A2EA8E4}" id="{30503134-E69F-42B5-A842-B44BAEDF6391}">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67" dT="2025-11-04T13:54:35.04" personId="{DA4C6F6D-0668-42F9-A3D6-4E479A2EA8E4}" id="{EFFF60E3-F987-4AA9-88FA-ED5DA5F2B184}">
    <text xml:space="preserve">For any specific PFAS calculation, the PFOA value must be used in combination with RPFs for the other substances </text>
  </threadedComment>
  <threadedComment ref="BE67" dT="2025-11-04T13:53:23.69" personId="{DA4C6F6D-0668-42F9-A3D6-4E479A2EA8E4}" id="{B38902EF-9E59-432C-9501-678095DF6B03}">
    <text xml:space="preserve">For the back calculation to water, the PFOA value must be used in combination with RPFs and RBFs for the other substances </text>
  </threadedComment>
  <threadedComment ref="BF67" dT="2025-11-04T13:53:29.22" personId="{DA4C6F6D-0668-42F9-A3D6-4E479A2EA8E4}" id="{3A88602D-308A-4170-9CB8-C3C9048F4C28}">
    <text xml:space="preserve">For the back calculation to water, the PFOA value must be used in combination with RPFs and RBFs for the other substances </text>
  </threadedComment>
  <threadedComment ref="BH67" dT="2025-11-04T13:54:48.29" personId="{DA4C6F6D-0668-42F9-A3D6-4E479A2EA8E4}" id="{E9524567-DDF5-4A44-8BC1-B2C9FE701983}">
    <text xml:space="preserve">For any specific PFAS calculation, the PFOA value must be used in combination with RPFs for the other substances </text>
  </threadedComment>
  <threadedComment ref="BI67" dT="2025-11-04T13:53:36.29" personId="{DA4C6F6D-0668-42F9-A3D6-4E479A2EA8E4}" id="{ADAD21ED-D73C-4CFC-9F80-F3430CD14222}">
    <text xml:space="preserve">For the back calculation to water, the PFOA value must be used in combination with RPFs and RBFs for the other substances </text>
  </threadedComment>
  <threadedComment ref="BJ67" dT="2025-11-04T13:53:36.29" personId="{DA4C6F6D-0668-42F9-A3D6-4E479A2EA8E4}" id="{CCA4FA2D-1775-4FCD-8C3A-5220FB979BDF}">
    <text xml:space="preserve">For the back calculation to water, the PFOA value must be used in combination with RPFs and RBFs for the other substances </text>
  </threadedComment>
  <threadedComment ref="BL67" dT="2025-11-04T13:54:29.68" personId="{DA4C6F6D-0668-42F9-A3D6-4E479A2EA8E4}" id="{33FDEB0B-5270-48E0-A751-338F65A3C060}">
    <text xml:space="preserve">For any specific PFAS calculation, the PFOA value must be used in combination with RPFs for the other substances </text>
  </threadedComment>
  <threadedComment ref="Y68" dT="2025-11-04T09:46:18.36" personId="{DA4C6F6D-0668-42F9-A3D6-4E479A2EA8E4}" id="{0BB69A5C-0C77-4746-9C12-89295C5DF958}">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68" dT="2025-11-04T13:54:35.04" personId="{DA4C6F6D-0668-42F9-A3D6-4E479A2EA8E4}" id="{B9A0E65A-0F66-4804-B210-E76F7B7BBC50}">
    <text xml:space="preserve">For any specific PFAS calculation, the PFOA value must be used in combination with RPFs for the other substances </text>
  </threadedComment>
  <threadedComment ref="BE68" dT="2025-11-04T13:53:23.69" personId="{DA4C6F6D-0668-42F9-A3D6-4E479A2EA8E4}" id="{C77A9AD2-A61D-4784-8CF8-37CE2DDD4A61}">
    <text xml:space="preserve">For the back calculation to water, the PFOA value must be used in combination with RPFs and RBFs for the other substances </text>
  </threadedComment>
  <threadedComment ref="BF68" dT="2025-11-04T13:53:29.22" personId="{DA4C6F6D-0668-42F9-A3D6-4E479A2EA8E4}" id="{C95DFF06-BFDF-4107-9DA0-C0884B97AADE}">
    <text xml:space="preserve">For the back calculation to water, the PFOA value must be used in combination with RPFs and RBFs for the other substances </text>
  </threadedComment>
  <threadedComment ref="BH68" dT="2025-11-04T13:54:48.29" personId="{DA4C6F6D-0668-42F9-A3D6-4E479A2EA8E4}" id="{6FE3A8C4-FB39-4E88-9AAA-839A70E7F7C8}">
    <text xml:space="preserve">For any specific PFAS calculation, the PFOA value must be used in combination with RPFs for the other substances </text>
  </threadedComment>
  <threadedComment ref="BI68" dT="2025-11-04T13:53:36.29" personId="{DA4C6F6D-0668-42F9-A3D6-4E479A2EA8E4}" id="{66038723-4C7E-4912-BD6A-4787C280AD5F}">
    <text xml:space="preserve">For the back calculation to water, the PFOA value must be used in combination with RPFs and RBFs for the other substances </text>
  </threadedComment>
  <threadedComment ref="BJ68" dT="2025-11-04T13:53:36.29" personId="{DA4C6F6D-0668-42F9-A3D6-4E479A2EA8E4}" id="{C3F8B39F-6520-4F80-9146-289A51CD3EA9}">
    <text xml:space="preserve">For the back calculation to water, the PFOA value must be used in combination with RPFs and RBFs for the other substances </text>
  </threadedComment>
  <threadedComment ref="BL68" dT="2025-11-04T13:54:29.68" personId="{DA4C6F6D-0668-42F9-A3D6-4E479A2EA8E4}" id="{E484AB2C-4858-4F3F-8A6B-92F13D60AC3A}">
    <text xml:space="preserve">For any specific PFAS calculation, the PFOA value must be used in combination with RPFs for the other substances </text>
  </threadedComment>
  <threadedComment ref="Y69" dT="2025-11-04T09:46:18.36" personId="{DA4C6F6D-0668-42F9-A3D6-4E479A2EA8E4}" id="{84C9A853-449D-431B-B3C6-6923E9817BC4}">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69" dT="2025-11-04T13:54:35.04" personId="{DA4C6F6D-0668-42F9-A3D6-4E479A2EA8E4}" id="{CAC465D7-26CB-4480-A3EC-AD11AE73206B}">
    <text xml:space="preserve">For any specific PFAS calculation, the PFOA value must be used in combination with RPFs for the other substances </text>
  </threadedComment>
  <threadedComment ref="BE69" dT="2025-11-04T13:53:23.69" personId="{DA4C6F6D-0668-42F9-A3D6-4E479A2EA8E4}" id="{82D09874-076A-46D9-8AB0-768FE29D7653}">
    <text xml:space="preserve">For the back calculation to water, the PFOA value must be used in combination with RPFs and RBFs for the other substances </text>
  </threadedComment>
  <threadedComment ref="BF69" dT="2025-11-04T13:53:29.22" personId="{DA4C6F6D-0668-42F9-A3D6-4E479A2EA8E4}" id="{1F6E27A6-CB0E-40A8-9E83-8230EDC97FE7}">
    <text xml:space="preserve">For the back calculation to water, the PFOA value must be used in combination with RPFs and RBFs for the other substances </text>
  </threadedComment>
  <threadedComment ref="BH69" dT="2025-11-04T13:54:48.29" personId="{DA4C6F6D-0668-42F9-A3D6-4E479A2EA8E4}" id="{3961BAD5-2CA5-4F83-B05D-B9F1C341636D}">
    <text xml:space="preserve">For any specific PFAS calculation, the PFOA value must be used in combination with RPFs for the other substances </text>
  </threadedComment>
  <threadedComment ref="BI69" dT="2025-11-04T13:53:36.29" personId="{DA4C6F6D-0668-42F9-A3D6-4E479A2EA8E4}" id="{6BBE2FE5-526E-4E78-8E37-39674937F536}">
    <text xml:space="preserve">For the back calculation to water, the PFOA value must be used in combination with RPFs and RBFs for the other substances </text>
  </threadedComment>
  <threadedComment ref="BJ69" dT="2025-11-04T13:53:36.29" personId="{DA4C6F6D-0668-42F9-A3D6-4E479A2EA8E4}" id="{5F5C598E-1ADB-4A82-92F7-F6B53ACF8017}">
    <text xml:space="preserve">For the back calculation to water, the PFOA value must be used in combination with RPFs and RBFs for the other substances </text>
  </threadedComment>
  <threadedComment ref="BL69" dT="2025-11-04T13:54:29.68" personId="{DA4C6F6D-0668-42F9-A3D6-4E479A2EA8E4}" id="{1E2CD4CD-BE48-4A89-8D6B-BE4CD59672AB}">
    <text xml:space="preserve">For any specific PFAS calculation, the PFOA value must be used in combination with RPFs for the other substances </text>
  </threadedComment>
  <threadedComment ref="U70" dT="2026-09-17T17:37:44.87" personId="{DA4C6F6D-0668-42F9-A3D6-4E479A2EA8E4}" id="{ABF4983B-2464-400A-B0F2-105605CD42A8}">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Y71" dT="2025-11-04T09:46:18.36" personId="{DA4C6F6D-0668-42F9-A3D6-4E479A2EA8E4}" id="{C507DC16-9003-47AF-990D-E05C5CF64088}">
    <text>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71" dT="2025-11-04T13:54:35.04" personId="{DA4C6F6D-0668-42F9-A3D6-4E479A2EA8E4}" id="{4C758DAE-69EF-4F4E-AF2A-A5845C069BBA}">
    <text xml:space="preserve">For any specific PFAS calculation, the PFOA value must be used in combination with RPFs for the other substances </text>
  </threadedComment>
  <threadedComment ref="BE71" dT="2025-11-04T13:53:23.69" personId="{DA4C6F6D-0668-42F9-A3D6-4E479A2EA8E4}" id="{4F8E8C76-ED93-4CAF-909B-60CA90F10DB6}">
    <text xml:space="preserve">For the back calculation to water, the PFOA value must be used in combination with RPFs and RBFs for the other substances </text>
  </threadedComment>
  <threadedComment ref="BF71" dT="2025-11-04T13:53:29.22" personId="{DA4C6F6D-0668-42F9-A3D6-4E479A2EA8E4}" id="{B0FD5524-694D-4BAE-A066-6E8A7B7F6BFE}">
    <text xml:space="preserve">For the back calculation to water, the PFOA value must be used in combination with RPFs and RBFs for the other substances </text>
  </threadedComment>
  <threadedComment ref="BH71" dT="2025-11-04T13:54:48.29" personId="{DA4C6F6D-0668-42F9-A3D6-4E479A2EA8E4}" id="{F209153D-7906-4CFA-940A-979621379A28}">
    <text xml:space="preserve">For any specific PFAS calculation, the PFOA value must be used in combination with RPFs for the other substances </text>
  </threadedComment>
  <threadedComment ref="BI71" dT="2025-11-04T13:53:36.29" personId="{DA4C6F6D-0668-42F9-A3D6-4E479A2EA8E4}" id="{821143BB-FA31-4ABA-AA7A-6275C5081E7C}">
    <text xml:space="preserve">For the back calculation to water, the PFOA value must be used in combination with RPFs and RBFs for the other substances </text>
  </threadedComment>
  <threadedComment ref="BJ71" dT="2025-11-04T13:53:36.29" personId="{DA4C6F6D-0668-42F9-A3D6-4E479A2EA8E4}" id="{646490C5-482A-415E-A6F7-7FFC57713CBA}">
    <text xml:space="preserve">For the back calculation to water, the PFOA value must be used in combination with RPFs and RBFs for the other substances </text>
  </threadedComment>
  <threadedComment ref="BL71" dT="2025-11-04T13:54:29.68" personId="{DA4C6F6D-0668-42F9-A3D6-4E479A2EA8E4}" id="{226FCAD3-069F-490F-A1CA-2EDFAF1B6FB6}">
    <text xml:space="preserve">For any specific PFAS calculation, the PFOA value must be used in combination with RPFs for the other substances </text>
  </threadedComment>
  <threadedComment ref="C90" dT="2026-08-28T18:33:09.32" personId="{DA4C6F6D-0668-42F9-A3D6-4E479A2EA8E4}" id="{ECC351A7-B475-418A-A58F-7D40E1C9E854}">
    <text xml:space="preserve">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ext>
  </threadedComment>
  <threadedComment ref="D90" dT="2026-08-28T18:34:04.29" personId="{DA4C6F6D-0668-42F9-A3D6-4E479A2EA8E4}" id="{F033E41D-5725-4E5C-AB7E-6D359ECD51A3}">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Y90" dT="2026-08-28T18:31:37.15" personId="{DA4C6F6D-0668-42F9-A3D6-4E479A2EA8E4}" id="{508742DD-20DC-4DCD-BF4F-AC36F9E1454F}">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C91" dT="2026-08-28T18:33:13.28" personId="{DA4C6F6D-0668-42F9-A3D6-4E479A2EA8E4}" id="{AADCD6EE-9E4B-4F43-AC40-22B879FCAE78}">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D91" dT="2026-08-28T18:34:00.75" personId="{DA4C6F6D-0668-42F9-A3D6-4E479A2EA8E4}" id="{45D18FFF-BBEA-4062-9B6E-1D9B0578B245}">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Y91" dT="2026-08-28T18:31:37.15" personId="{DA4C6F6D-0668-42F9-A3D6-4E479A2EA8E4}" id="{AAF77F32-4043-4298-AE6F-943EF6DCECAC}">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C92" dT="2026-08-28T18:33:16.44" personId="{DA4C6F6D-0668-42F9-A3D6-4E479A2EA8E4}" id="{CCCFD7FD-FA93-48E2-9E81-380AD7871384}">
    <text xml:space="preserve">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ext>
  </threadedComment>
  <threadedComment ref="D92" dT="2026-08-28T18:33:57.08" personId="{DA4C6F6D-0668-42F9-A3D6-4E479A2EA8E4}" id="{D15ADC18-8A18-446F-AB8E-9078EE9514DB}">
    <text xml:space="preserve">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ext>
  </threadedComment>
  <threadedComment ref="Y92" dT="2026-08-28T18:31:37.15" personId="{DA4C6F6D-0668-42F9-A3D6-4E479A2EA8E4}" id="{7B6577EC-F786-43EC-A99C-96A88EE77C0A}">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C93" dT="2026-08-28T18:33:19.71" personId="{DA4C6F6D-0668-42F9-A3D6-4E479A2EA8E4}" id="{A91E3DCF-32DC-4936-AB90-57971E52151A}">
    <text xml:space="preserve">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ext>
  </threadedComment>
  <threadedComment ref="D93" dT="2026-08-28T18:33:47.28" personId="{DA4C6F6D-0668-42F9-A3D6-4E479A2EA8E4}" id="{29A33DA5-6CC8-49B5-8A85-D42C572560CE}">
    <text xml:space="preserve">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ext>
  </threadedComment>
  <threadedComment ref="Y93" dT="2026-08-28T18:31:37.15" personId="{DA4C6F6D-0668-42F9-A3D6-4E479A2EA8E4}" id="{B24734C0-7316-48D1-B5BC-A215BA17A13D}">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C94" dT="2026-08-28T18:33:22.82" personId="{DA4C6F6D-0668-42F9-A3D6-4E479A2EA8E4}" id="{DEAC4E9B-C92A-4299-8FB8-51606D8C2530}">
    <text xml:space="preserve">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ext>
  </threadedComment>
  <threadedComment ref="D94" dT="2026-08-28T18:33:43.72" personId="{DA4C6F6D-0668-42F9-A3D6-4E479A2EA8E4}" id="{24AAC5BE-68A6-4D3A-8DEC-FEC56D765177}">
    <text xml:space="preserve">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
</text>
  </threadedComment>
  <threadedComment ref="Y94" dT="2026-08-28T18:31:37.15" personId="{DA4C6F6D-0668-42F9-A3D6-4E479A2EA8E4}" id="{87C54033-CED4-410F-A48B-97678F9CAE20}">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U96" dT="2026-09-17T17:37:49.45" personId="{DA4C6F6D-0668-42F9-A3D6-4E479A2EA8E4}" id="{A5CFAED4-5CBB-40DA-8F52-83CE2A167381}">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97" dT="2026-09-17T17:37:54.61" personId="{DA4C6F6D-0668-42F9-A3D6-4E479A2EA8E4}" id="{B5C04140-498E-417C-90F8-D650FEB924C6}">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AZ123" dT="2025-11-04T22:49:06.39" personId="{DA4C6F6D-0668-42F9-A3D6-4E479A2EA8E4}" id="{899E1776-FFD2-4CF0-A699-FAE1788CCD9A}">
    <text>Corresponding to :
* 12 µg/kg sed ww
* 2,5 µg/L</text>
  </threadedComment>
  <threadedComment ref="BB123" dT="2025-11-04T22:49:06.39" personId="{DA4C6F6D-0668-42F9-A3D6-4E479A2EA8E4}" id="{668A6078-09D4-4277-B3D3-3EC39FA99AFC}">
    <text>Corresponding to :
* 12 µg/kg sed ww
* 2,5 µg/L</text>
  </threadedComment>
  <threadedComment ref="C146" dT="2026-08-28T18:33:26.70" personId="{DA4C6F6D-0668-42F9-A3D6-4E479A2EA8E4}" id="{2DF9779C-B4DA-4485-BCE0-C0C18186FF0C}">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D146" dT="2026-08-28T18:33:36.20" personId="{DA4C6F6D-0668-42F9-A3D6-4E479A2EA8E4}" id="{A2B4E28D-8BA2-4CB1-BF0C-1F78C20AED15}">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Y146" dT="2026-08-28T18:31:37.15" personId="{DA4C6F6D-0668-42F9-A3D6-4E479A2EA8E4}" id="{811582D7-6278-4231-843D-521270CB9413}">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U149" dT="2026-09-17T17:38:00.25" personId="{DA4C6F6D-0668-42F9-A3D6-4E479A2EA8E4}" id="{6BE68F23-886B-4196-8F78-9A89304B4AC9}">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C152" dT="2026-09-16T14:26:05.48" personId="{DA4C6F6D-0668-42F9-A3D6-4E479A2EA8E4}" id="{13D4C6DB-D454-4146-B4B2-E11C9CF18118}">
    <text>Tributyltin compounds including tributyltin-cation (CAS 36643-28-4).</text>
  </threadedComment>
  <threadedComment ref="D152" dT="2026-09-16T14:26:24.23" personId="{DA4C6F6D-0668-42F9-A3D6-4E479A2EA8E4}" id="{62733E74-FD01-4E27-B771-D19E0624F073}">
    <text>Tributyltin compounds including tributyltin-cation (CAS 36643-28-4).</text>
  </threadedComment>
  <threadedComment ref="BB152" dT="2025-11-06T10:18:08.87" personId="{DA4C6F6D-0668-42F9-A3D6-4E479A2EA8E4}" id="{68C3D87C-F01F-428D-AC2A-4E16138BE544}">
    <text>Comments from SCHEER (March 2023) on EQS dossier 2022
Considered preliminary by SCHEER until marine data for the most sensitive taxonomic group (sediment-dwelling molluscs) are available.</text>
  </threadedComment>
  <threadedComment ref="U156" dT="2026-09-17T17:38:06.28" personId="{DA4C6F6D-0668-42F9-A3D6-4E479A2EA8E4}" id="{D30F7A67-4955-4115-A267-23F27EB03C3F}">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C158" dT="2026-09-16T14:30:52.27" personId="{DA4C6F6D-0668-42F9-A3D6-4E479A2EA8E4}" id="{D69F31D4-31DA-40DF-8F77-CD4D1695736A}">
    <text>CAS 52315-07-8 refers to an isomer mixture of cypermethrin, alpha-cypermethrin (CAS 67375-30-8, EU 257-842-9), beta-cypermethrin (CAS 65731-84-2, EU 265-898-0), theta-cypermethrin (CAS 71691-59-1) and zeta-cypermethrin (CAS 1315501-18-8, EU 257-842-9).</text>
  </threadedComment>
  <threadedComment ref="D158" dT="2026-09-16T14:30:59.20" personId="{DA4C6F6D-0668-42F9-A3D6-4E479A2EA8E4}" id="{E6A9EE5D-FF50-48DC-BD1D-BAB2A35A88D5}">
    <text>CAS 52315-07-8 refers to an isomer mixture of cypermethrin, alpha-cypermethrin (CAS 67375-30-8, EU 257-842-9), beta-cypermethrin (CAS 65731-84-2, EU 265-898-0), theta-cypermethrin (CAS 71691-59-1) and zeta-cypermethrin (CAS 1315501-18-8, EU 257-842-9).</text>
  </threadedComment>
  <threadedComment ref="U158" dT="2026-09-17T17:38:10.14" personId="{DA4C6F6D-0668-42F9-A3D6-4E479A2EA8E4}" id="{CEB8E55B-20DB-4D5A-8553-FC480FA76F1C}">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165" dT="2026-09-17T17:38:14.05" personId="{DA4C6F6D-0668-42F9-A3D6-4E479A2EA8E4}" id="{A66CCD9B-AD37-40F7-BEC9-AFE0CEA0B083}">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Y167" dT="2026-08-28T18:31:37.15" personId="{DA4C6F6D-0668-42F9-A3D6-4E479A2EA8E4}" id="{17EFE270-BA83-43CC-A3D2-1FB4996DB8BF}">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BH177" dT="2025-11-06T10:27:27.22" personId="{DA4C6F6D-0668-42F9-A3D6-4E479A2EA8E4}" id="{366BA0A6-F172-4E68-A2AF-37EEB9866725}">
    <text>EQS dossier 2005:
carcinogen, derivation of QS normally required but QS for drinking water abstraction will presumably cover this exposure route as well DW</text>
  </threadedComment>
  <threadedComment ref="BI177" dT="2025-11-06T10:27:27.22" personId="{DA4C6F6D-0668-42F9-A3D6-4E479A2EA8E4}" id="{FDA7FAD5-C387-4198-946F-E6B9BA49CE08}">
    <text>EQS dossier 2005:
carcinogen, derivation of QS normally required but QS for drinking water abstraction will presumably cover this exposure route as well DW</text>
  </threadedComment>
  <threadedComment ref="BJ177" dT="2025-11-06T10:27:27.22" personId="{DA4C6F6D-0668-42F9-A3D6-4E479A2EA8E4}" id="{1D04C45F-DAF4-403C-98E9-D365D53808A5}">
    <text>EQS dossier 2005:
carcinogen, derivation of QS normally required but QS for drinking water abstraction will presumably cover this exposure route as well DW</text>
  </threadedComment>
  <threadedComment ref="AE180" dT="2025-11-06T09:27:41.49" personId="{DA4C6F6D-0668-42F9-A3D6-4E479A2EA8E4}" id="{5266CE4A-3C12-4856-AD3C-8971B5FDBCA7}">
    <text>la QSdw hh est choisie comme QS discriminante, y compris pour les eaux non soumises à l'abstraction d'eau potable</text>
  </threadedComment>
  <threadedComment ref="AF180" dT="2025-11-06T09:28:38.94" personId="{DA4C6F6D-0668-42F9-A3D6-4E479A2EA8E4}" id="{9B6C3FF0-5B47-4CFA-8BB5-3690D212AEC1}">
    <text>la QSdw hh est choisie comme QS discriminante, y compris pour les eaux non soumises à l'abstraction d'eau potable</text>
  </threadedComment>
  <threadedComment ref="AK180" dT="2025-11-06T09:27:41.49" personId="{DA4C6F6D-0668-42F9-A3D6-4E479A2EA8E4}" id="{06186FF4-8535-4589-8373-F7686651A204}">
    <text>la QSdw hh est choisie comme QS discriminante, y compris pour les eaux non soumises à l'abstraction d'eau potable</text>
  </threadedComment>
  <threadedComment ref="AL180" dT="2025-11-06T09:28:44.72" personId="{DA4C6F6D-0668-42F9-A3D6-4E479A2EA8E4}" id="{DB4B0916-2A62-49F1-A818-29A038DF9EF8}">
    <text>la QSdw hh est choisie comme QS discriminante, y compris pour les eaux non soumises à l'abstraction d'eau potable</text>
  </threadedComment>
  <threadedComment ref="U193" dT="2026-09-17T17:38:19.56" personId="{DA4C6F6D-0668-42F9-A3D6-4E479A2EA8E4}" id="{AA7C92BF-8A22-40A7-BAEC-BB9E9330096A}">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AB199" dT="2026-09-17T16:57:45.57" personId="{DA4C6F6D-0668-42F9-A3D6-4E479A2EA8E4}" id="{C3DE7F1B-0426-4B3A-9840-F6F62DF70ABA}">
    <text>En cours de révision Ineris 2026</text>
  </threadedComment>
  <threadedComment ref="AC199" dT="2026-09-17T16:57:19.46" personId="{DA4C6F6D-0668-42F9-A3D6-4E479A2EA8E4}" id="{CD64D3F8-CB5D-4A53-BAA1-98E9DC2AF007}">
    <text>En cours de révision Ineris 2026</text>
  </threadedComment>
  <threadedComment ref="C208" dT="2026-08-28T18:24:45.33" personId="{DA4C6F6D-0668-42F9-A3D6-4E479A2EA8E4}" id="{DBE48309-47CE-4C6A-B586-754B04D24AE1}">
    <text>'This refers to the following compounds: 7 polychlorinated dibenzo-p-dioxins (PCDDs): 2,3,7,8-T4CDD (CAS 1746-01-6, EU 217-122-7), 1,2,3,7,8-P5CDD (CAS 40321-76-4), 1,2,3,4,7,8-H6CDD (CAS 39227-28-6), 1,2,3,6,7,8-H6CDD (CAS 57653-85-7), 1,2,3,7,8,9-H6CDD (CAS 19408-74-3), 1,2,3,4,6,7,8-H7CDD (CAS 35822-46-9), 1,2,3,4,6,7,8,9-O8CDD (CAS 3268-87-9) ; 10 polychlorinated dibenzofurans (PCDFs): 2,3,7,8-T4CDF (CAS 51207-31-9), 1,2,3,7,8-P5CDF (CAS 57117-41-6), 2,3,4,7,8-P5CDF (CAS 57117-31-4), 1,2,3,4,7,8-H6CDF (CAS 70648-26-9), 1,2,3,6,7,8-H6CDF (CAS 57117-44-9), 1,2,3,7,8,9-H6CDF (CAS 72918-21-9), 2,3,4,6,7,8-H6CDF (CAS 60851-34-5), 1,2,3,4,6,7,8-H7CDF (CAS 67562-39-4), 1,2,3,4,7,8,9-H7CDF (CAS 55673-89-7), 1,2,3,4,6,7,8,9-O8CDF (CAS 39001-02-0) ; 12 dioxin-like polychlorinated biphenyls (PCB-DLs): 3,3’,4,4’-T4CB (PCB 77, CAS 32598-13-3), 3,3’,4’,5-T4CB (PCB 81, CAS 70362-50-4), 2,3,3',4,4'-P5CB (PCB 105, CAS 32598-14-4), 2,3,4,4',5-P5CB (PCB 114, CAS 74472-37-0), 2,3',4,4',5-P5CB (PCB 118, CAS 31508-00-6), 2,3',4,4',5'-P5CB (PCB 123, CAS 65510-44-3), 3,3’,4,4’,5-P5CB (PCB 126, CAS 57465-28-8), 2,3,3',4,4',5-H6CB (PCB 156, CAS 38380-08-4), 2,3,3',4,4',5'-H6CB (PCB 157, CAS 69782-90-7), 2,3',4,4',5,5'-H6CB (PCB 167, CAS 52663-72-6), 3,3’,4,4’,5,5’-H6CB (PCB 169, CAS 32774-16-6), 2,3,3',4,4',5,5'-H7CB (PCB 189, CAS 39635-31-9).</text>
  </threadedComment>
  <threadedComment ref="Y208" dT="2026-08-28T18:25:34.70" personId="{DA4C6F6D-0668-42F9-A3D6-4E479A2EA8E4}" id="{CC0C979A-9F48-42C3-B408-917D71BDC179}">
    <text>'For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ext>
  </threadedComment>
  <threadedComment ref="AP208" dT="2026-08-28T18:25:53.64" personId="{DA4C6F6D-0668-42F9-A3D6-4E479A2EA8E4}" id="{442DBEB9-FB48-4792-8F10-FA02D0694420}">
    <text>'For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ext>
  </threadedComment>
  <threadedComment ref="BD208" dT="2026-08-28T18:26:12.09" personId="{DA4C6F6D-0668-42F9-A3D6-4E479A2EA8E4}" id="{8B716F3D-79A1-4C53-931B-F72C8EAB1105}">
    <text>'For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ext>
  </threadedComment>
  <threadedComment ref="BH208" dT="2026-08-28T18:26:17.59" personId="{DA4C6F6D-0668-42F9-A3D6-4E479A2EA8E4}" id="{A75C0320-07B5-4E47-AD64-F0EB37960C67}">
    <text>'For the group of Dioxins and dioxin-like compounds (No 37), the biota EQS refers to the sum of the concentrations of the substances listed in this column corresponding to line "Dioxins and dioxin-like compounds", expressed as toxic equivalents based on the World Health Organisation 2005 Toxic Equivalence Factors.</text>
  </threadedComment>
  <threadedComment ref="U211" dT="2026-09-17T17:38:24.10" personId="{DA4C6F6D-0668-42F9-A3D6-4E479A2EA8E4}" id="{5C4668B1-16EE-48BF-8C63-D42D1821259D}">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213" dT="2026-09-17T17:38:29.64" personId="{DA4C6F6D-0668-42F9-A3D6-4E479A2EA8E4}" id="{7ECB8D47-D864-4AD7-B8E8-0F313624916D}">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221" dT="2026-09-17T17:38:48.34" personId="{DA4C6F6D-0668-42F9-A3D6-4E479A2EA8E4}" id="{4DEC4A83-3364-4B81-A3FD-CBD195ABDFF6}">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AQ222" dT="2025-11-07T16:27:01.35" personId="{DA4C6F6D-0668-42F9-A3D6-4E479A2EA8E4}" id="{FC79CBDE-224F-4F81-98D7-71D78EE8E1F7}">
    <text>EQS Dossier 2025 quotes :
- “lack of fully qualifying long-term studies with this estrogenic steroid. Therefore, existing literature was evaluated to estimate, whether comparative data of EE2, E2, and E1 allow to derive a preliminary EQS based on relative potency”
- “in vitro and in vivo data report a lower potency of E1 compared to E2. A factor of 2 up to 100 demonstrates the variability according to the assay type. In vivo data are most likely affected by metabolic transformation of E1 into E2, resulting partly in lower effect levels of E1 exposure. In a pragmatic approach, the data can be used to derive a preliminary EQS. 
A conservative and sufficiently precautionary approach would be to apply a factor of 2 on the EQS of E2 to derive the preliminary EQS of E1.”</text>
  </threadedComment>
  <threadedComment ref="AU222" dT="2025-11-07T16:27:01.35" personId="{DA4C6F6D-0668-42F9-A3D6-4E479A2EA8E4}" id="{4E39373C-763A-4B4B-83DD-440BAA3120F7}">
    <text>EQS Dossier 2025 quotes :
- “lack of fully qualifying long-term studies with this estrogenic steroid. Therefore, existing literature was evaluated to estimate, whether comparative data of EE2, E2, and E1 allow to derive a preliminary EQS based on relative potency”
- “in vitro and in vivo data report a lower potency of E1 compared to E2. A factor of 2 up to 100 demonstrates the variability according to the assay type. In vivo data are most likely affected by metabolic transformation of E1 into E2, resulting partly in lower effect levels of E1 exposure. In a pragmatic approach, the data can be used to derive a preliminary EQS. 
A conservative and sufficiently precautionary approach would be to apply a factor of 2 on the EQS of E2 to derive the preliminary EQS of E1.”</text>
  </threadedComment>
  <threadedComment ref="BE234" dT="2025-11-03T09:59:11.79" personId="{DA4C6F6D-0668-42F9-A3D6-4E479A2EA8E4}" id="{006013D8-49B0-42EE-A1BC-B8693F42C340}">
    <text>EQS dossier (November 2022) :
Considering that fluoranthene is not a biomagnifying molecule, the critical food item is not fish, but bivalves and crustaceans.</text>
  </threadedComment>
  <threadedComment ref="BF234" dT="2025-11-03T09:59:11.79" personId="{DA4C6F6D-0668-42F9-A3D6-4E479A2EA8E4}" id="{D1855F4B-0C5F-49CB-BAA8-C856C86242B9}">
    <text xml:space="preserve">EQS dossier (November 2022) :
Furthermore, considering the biodilution observed in food web studies, derivation of the QSbiota, secpois, sw was not considered necessary. </text>
  </threadedComment>
  <threadedComment ref="U241" dT="2025-11-07T16:57:01.02" personId="{DA4C6F6D-0668-42F9-A3D6-4E479A2EA8E4}" id="{47F8E90C-8DB2-4292-8AD2-40CD60F49D2C}">
    <text>Eaux destinées à la production d’eau potable : 0,1 µg/L
Eaux non destinées à la production d’eau potable : 86,7 µg/L</text>
  </threadedComment>
  <threadedComment ref="AZ251" dT="2025-11-06T08:49:16.41" personId="{DA4C6F6D-0668-42F9-A3D6-4E479A2EA8E4}" id="{B7D89A8F-95C4-4D86-AE7C-27A5AE29606C}">
    <text>EQS Dossier (January 2023):
According to the SCHEER Final Opinion (2022)[20]: “the equation used and the default assumptions are different from those proposed by the  recent EQS TGD (EC, 2018). Therefore, it is the opinion of the SCHEER that the whole section should be revised according to the new EQS TGD”.</text>
  </threadedComment>
  <threadedComment ref="BB251" dT="2025-11-06T08:49:24.38" personId="{DA4C6F6D-0668-42F9-A3D6-4E479A2EA8E4}" id="{F9584BC7-5679-4157-828E-47FE9BB0D966}">
    <text>EQS Dossier (January 2023):
According to the SCHEER Final Opinion (2022)[20]: “the equation used and the default assumptions are different from those proposed by the  recent EQS TGD (EC, 2018). Therefore, it is the opinion of the SCHEER that the whole section should be revised according to the new EQS TGD”.</text>
  </threadedComment>
  <threadedComment ref="BM251" dT="2025-11-06T09:06:17.77" personId="{DA4C6F6D-0668-42F9-A3D6-4E479A2EA8E4}" id="{E022BD8C-0F93-40AA-9F79-7E94E294C495}">
    <text>EQS dossier (January 2023):
“No limit value for HCBD in drinking water is set in the EU Drinking Water Directive, neither in Council Directive 98/83/EC, nor in the revised Drinking Water Directive (Directive (EU) 2020/2184) did not include HCBD. Furthermore, no “A1-value" was set for drinking water abstraction in Council Directive 75/440/EEC (now repealed). 
For drinking water, the World Health Organisation (WHO) proposed a guide value of 0.6 µg/L [8][16]. 
However, according to the SCHEER final Opinion, the standard for pesticides (Directive (EU) 2020/2184) of 0.1 µg/l for drinking water is more adequate since HCBD has been also used as a pesticide for some agricultural applications.
This value is higher than all the quality standards derived for other objectives of protection. Hence, the calculation of a specific QS referring to the abstraction of water intended for human consumption in areas designated in accordance with the EQS Technical Guidance [13] is not necessary.”</text>
  </threadedComment>
  <threadedComment ref="U252" dT="2026-09-17T17:38:52.87" personId="{DA4C6F6D-0668-42F9-A3D6-4E479A2EA8E4}" id="{826A99AF-6BE4-4896-995D-A150CC6A178C}">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C259" dT="2026-08-28T18:30:56.06" personId="{DA4C6F6D-0668-42F9-A3D6-4E479A2EA8E4}" id="{F4DFDBF3-BBB3-4140-B6FD-FE053A7450A7}">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D259" dT="2026-08-28T18:31:02.14" personId="{DA4C6F6D-0668-42F9-A3D6-4E479A2EA8E4}" id="{E3924E68-4618-4FF5-857B-AE8B97178F16}">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Y259" dT="2026-08-28T18:31:37.15" personId="{DA4C6F6D-0668-42F9-A3D6-4E479A2EA8E4}" id="{D964DB64-DD38-4401-A7EB-0D77C549A24A}">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U262" dT="2026-09-17T17:38:57.65" personId="{DA4C6F6D-0668-42F9-A3D6-4E479A2EA8E4}" id="{4AC78325-9897-4F22-955E-F5E82383E416}">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C263" dT="2026-08-28T18:33:31.38" personId="{DA4C6F6D-0668-42F9-A3D6-4E479A2EA8E4}" id="{6FA0529F-D154-4690-9255-DE0D73CF9A5F}">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D263" dT="2026-08-28T18:33:39.52" personId="{DA4C6F6D-0668-42F9-A3D6-4E479A2EA8E4}" id="{61012BEC-27D3-48F8-9FC5-0F70F673008D}">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Y263" dT="2026-08-28T18:31:37.15" personId="{DA4C6F6D-0668-42F9-A3D6-4E479A2EA8E4}" id="{2E23B227-EEC2-484A-BD6E-15D148F50395}">
    <text>Benzo(a)pyrene (CAS 50-32-8) (RPF 1), benzo(b)fluoranthene (CAS 205-99-2) (RPF 0,1), benzo(k)fluoranthene (CAS 207-08-9) (RPF 0,1), benzo(g,h,i)perylene (CAS 191-24-2) (RPF 0), indeno(1,2,3-cd)pyrene (CAS 193-39-5) (RPF 0,1), chrysene (CAS 218-01-9) (RPF 0,01), benzo(a)anthracene (CAS 56-55-3) (RPF 0,1), dibenz(a,h)anthracene (CAS 53-70-3) (RPF 1) and fluoranthene (CAS 206-44-0) (RPF 0,01). Fluoranthene also appears separately in row 15 of the Directive. The PAHs anthracene and naphthalene are listed only separately because no RPF is available.</text>
  </threadedComment>
  <threadedComment ref="U267" dT="2026-09-17T17:39:01.30" personId="{DA4C6F6D-0668-42F9-A3D6-4E479A2EA8E4}" id="{5489D6A2-12C5-450C-9B4D-A7D0A3549E89}">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274" dT="2026-09-17T17:39:04.86" personId="{DA4C6F6D-0668-42F9-A3D6-4E479A2EA8E4}" id="{F8F497BC-2BAB-4058-9F2B-57F6A5D6966E}">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AE284" dT="2026-09-23T14:35:27.71" personId="{DA4C6F6D-0668-42F9-A3D6-4E479A2EA8E4}" id="{D9EE937A-2DAA-43F7-9084-6754D747D9AC}">
    <text>Valeur révisée Ineris 2019 (non considérée dans l’arr. 2023)</text>
  </threadedComment>
  <threadedComment ref="AG284" dT="2026-09-23T14:35:27.71" personId="{DA4C6F6D-0668-42F9-A3D6-4E479A2EA8E4}" id="{940A80A9-FEEF-462C-BEF4-BF805A70027D}">
    <text>Valeur révisée Ineris 2019 (non considérée dans l’arr. 2023)</text>
  </threadedComment>
  <threadedComment ref="AI284" dT="2026-09-23T14:35:27.71" personId="{DA4C6F6D-0668-42F9-A3D6-4E479A2EA8E4}" id="{D9B9E025-A9FB-4468-8A84-73D25FB28886}">
    <text>Valeur révisée Ineris 2019 (non considérée dans l’arr. 2023)</text>
  </threadedComment>
  <threadedComment ref="AK284" dT="2026-09-23T14:35:27.71" personId="{DA4C6F6D-0668-42F9-A3D6-4E479A2EA8E4}" id="{BD7E993F-FF84-4A6C-8C23-58DB935359CD}">
    <text>Valeur révisée Ineris 2019 (non considérée dans l’arr. 2023)</text>
  </threadedComment>
  <threadedComment ref="AN284" dT="2026-09-23T14:35:27.71" personId="{DA4C6F6D-0668-42F9-A3D6-4E479A2EA8E4}" id="{86563049-3BD2-4829-9EB9-B3B830721D0E}">
    <text>Valeur révisée Ineris 2019 (non considérée dans l’arr. 2023)</text>
  </threadedComment>
  <threadedComment ref="U302" dT="2026-09-16T14:54:19.20" personId="{DA4C6F6D-0668-42F9-A3D6-4E479A2EA8E4}" id="{B93F867A-2081-4E36-B6B9-14F3BBF4F5E8}">
    <text>This EQS refers to bioavailable concentrations of the substances.</text>
  </threadedComment>
  <threadedComment ref="U303" dT="2026-09-17T17:39:08.16" personId="{DA4C6F6D-0668-42F9-A3D6-4E479A2EA8E4}" id="{269FE8A4-E416-40EA-89FF-7C5F3C3E21D5}">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C317" dT="2026-09-16T14:54:44.69" personId="{DA4C6F6D-0668-42F9-A3D6-4E479A2EA8E4}" id="{D236D8B4-9167-4ED3-A4EA-C6BF4A67E99A}">
    <text>Tributyltin compounds including tributyltin-cation (CAS 36643-28-4).</text>
  </threadedComment>
  <threadedComment ref="D317" dT="2026-09-16T14:54:51.11" personId="{DA4C6F6D-0668-42F9-A3D6-4E479A2EA8E4}" id="{01FBFE66-2180-4534-9765-615F8B9C073D}">
    <text>Tributyltin compounds including tributyltin-cation (CAS 36643-28-4).</text>
  </threadedComment>
  <threadedComment ref="BB317" dT="2025-11-06T10:18:08.87" personId="{DA4C6F6D-0668-42F9-A3D6-4E479A2EA8E4}" id="{583233F4-9124-4A70-AC53-E62F9EF2CED6}">
    <text>Comments from SCHEER (March 2023) on EQS dossier 2022
Considered preliminary by SCHEER until marine data for the most sensitive taxonomic group (sediment-dwelling molluscs) are available.</text>
  </threadedComment>
  <threadedComment ref="BH329" dT="2025-11-06T14:52:14.31" personId="{DA4C6F6D-0668-42F9-A3D6-4E479A2EA8E4}" id="{86E03506-7292-4666-AFC0-073CB3ED37FE}">
    <text>EQS dossier (2005) : 
«because of the huge uncertainty associated with the calculation, neither the derived QShh.food nor the corresponding QShh.water should be imposed as quality standards. They can be considered as indicative values only.»</text>
  </threadedComment>
  <threadedComment ref="BI329" dT="2025-11-06T14:52:14.31" personId="{DA4C6F6D-0668-42F9-A3D6-4E479A2EA8E4}" id="{7D321C3D-1BAC-474C-8CD1-62D8B23C8303}">
    <text>EQS dossier (2005) : 
« because of the huge uncertainty associated with the calculation, neither the derived QShh.food nor the corresponding QShh.water should be imposed as quality standards. They can be considered as indicative values only. »</text>
  </threadedComment>
  <threadedComment ref="BJ329" dT="2025-11-06T14:52:14.31" personId="{DA4C6F6D-0668-42F9-A3D6-4E479A2EA8E4}" id="{6E34AF65-437D-41DF-8D29-A032F2B77CA3}">
    <text>EQS dossier (2005) : 
« because of the huge uncertainty associated with the calculation, neither the derived QShh.food nor the corresponding QShh.water should be imposed as quality standards. They can be considered as indicative values only. »</text>
  </threadedComment>
  <threadedComment ref="U330" dT="2026-09-17T17:39:13.83" personId="{DA4C6F6D-0668-42F9-A3D6-4E479A2EA8E4}" id="{85FF17EB-1311-4FBB-8A35-D0593729824C}">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332" dT="2026-09-17T17:39:16.80" personId="{DA4C6F6D-0668-42F9-A3D6-4E479A2EA8E4}" id="{DEA63900-9296-4614-9C75-45D2A79D4F4B}">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337" dT="2026-09-16T14:57:04.54" personId="{DA4C6F6D-0668-42F9-A3D6-4E479A2EA8E4}" id="{333A6D98-F332-4620-B3D7-99C81FC44B10}">
    <text>This EQS refers to bioavailable concentrations of the substances.</text>
  </threadedComment>
  <threadedComment ref="BI337" dT="2025-11-06T15:27:50.02" personId="{DA4C6F6D-0668-42F9-A3D6-4E479A2EA8E4}" id="{E3FB1048-26F2-4076-AD34-2377DEDFF868}">
    <text>EQS Dossier (2005):
« given the uncertainty factors associated with lead bioaccumulation such as the variability in and between taxonomic groups as well as the apparent ability of aquatic organisms to actively regulate their lead uptake it should be considered to use the maximum levels imposed by Commission Regulation (EC) No 466/2001 as quality standards rather than a water concentration
based standard. »</text>
  </threadedComment>
  <threadedComment ref="BJ337" dT="2025-11-06T15:27:50.02" personId="{DA4C6F6D-0668-42F9-A3D6-4E479A2EA8E4}" id="{80DF4688-3ACE-4CE7-9E61-D76EF9FDA834}">
    <text>EQS Dossier (2005):
« given the uncertainty factors associated with lead bioaccumulation such as the variability in and between taxonomic groups as well as the apparent ability of aquatic organisms to actively regulate their lead uptake it should be considered to use the maximum levels imposed by Commission Regulation (EC) No 466/2001 as quality standards rather than a water concentration
based standard. »</text>
  </threadedComment>
  <threadedComment ref="U346" dT="2026-09-17T17:39:20.63" personId="{DA4C6F6D-0668-42F9-A3D6-4E479A2EA8E4}" id="{A4A2FAEF-E55C-46FE-87B4-BB8B7BA23D1D}">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C351" dT="2026-08-28T18:34:37.99" personId="{DA4C6F6D-0668-42F9-A3D6-4E479A2EA8E4}" id="{E992791F-28DF-44B5-9040-721369ECC6D8}">
    <text xml:space="preserve">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D351" dT="2026-08-28T18:34:42.13" personId="{DA4C6F6D-0668-42F9-A3D6-4E479A2EA8E4}" id="{9D1B673C-F73A-4629-936C-4370A1D44AD1}">
    <text xml:space="preserve">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
</text>
  </threadedComment>
  <threadedComment ref="U351" dT="2025-11-04T09:46:18.36" personId="{DA4C6F6D-0668-42F9-A3D6-4E479A2EA8E4}" id="{54C11EB3-A83F-4B0E-B56A-432AD4ACE00D}">
    <text xml:space="preserve">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V351" dT="2025-11-04T09:46:18.36" personId="{DA4C6F6D-0668-42F9-A3D6-4E479A2EA8E4}" id="{0A475361-119B-4C16-B552-A775CEDA1E6E}">
    <text xml:space="preserve">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Y351" dT="2025-11-04T09:46:18.36" personId="{DA4C6F6D-0668-42F9-A3D6-4E479A2EA8E4}" id="{71740A8D-726F-4343-9EFB-7DA4E44860F0}">
    <text xml:space="preserve">
This refers to the following compounds, listed with their CAS number, EU number and Relative Potency Factor (RPF):
Perfluorooctanoic acid (PFOA) (CAS 335-67-1, EU 206-397-9) (RPF 1), Perfluorooctane sulfonic acid (PFOS) (CAS 1763-23-1, EU 217-179-8) (RPF 2), Perfluorohexane sulfonic acid (PFHxS) (CAS 355-46-4, EU 206-587-1) (RPF 0,6), Perfluorononanoic acid (PFNA) (CAS 375-95-1, EU 206-801-3) (RPF 10), Perfluorobutane sulfonic acid (PFBS) (CAS 375-73-5, EU 206-793-1) (RPF 0,001), Perfluorohexanoic acid (PFHxA) (CAS 307-24-4, EU 206-196-6) (RPF 0,01), Perfluorobutanoic acid (PFBA) (CAS 375-22-4, EU 206-786-3) (RPF 0,05), Perfluoropentanoic acid (PFPeA) (CAS 2706-90-3, EU 220-300-7) (RPF 0,03), Perfluoropentane sulfonic acid (PFPeS) (CAS 2706-91-4, EU 220-301-2) (RPF 0,3005), Perfluorodecanoic acid (PFDA) (CAS 335-76-2, EU 206-400-3) (RPF 7), Perfluorododecanoic acid (PFDoDA or PFDoA) (CAS 307-55-1, EU 206-203-2) (RPF 3), Perfluoroundecanoic acid (PFUnDA or PFUnA) (CAS 2058-94-8, EU 218-165-4) (RPF 4), Perfluoroheptanoic acid (PFHpA) (CAS 375-85-9, EU 206-798-9) (RPF 0,505), Perfluorotridecanoic acid (PFTrDA) (CAS 72629-94-8, EU 276-745-2) (RPF 1,65), Perfluoroheptane sulfonic acid (PFHpS) (CAS 375-92-8, EU 206-800-8) (RPF 1,3), Perfluorodecane sulfonic acid (PFDS) (CAS 335-77-3, EU 206-401-9) (RPF 2), Perfluorotetradecanoic acid (PFTeDA) (CAS 376-06-7, EU 206-803-4) (RPF 0,3), Perfluorohexadecanoic acid (PFHxDA) (CAS 67905-19-5, EU 267-638-1) (RPF 0,02), Perfluorooctadecanoic acid (PFODA) (CAS 16517-11-6, EU 240-582-5) (RPF 0,02), 2,3,3,3-tetrafluoro-2-(heptafluoropropoxy)propionic acid (HFPO-DA) (CAS 13252-13-6) (RPF 0,06), 2,2,3-trifluoro-3-(1,1,2,2,3,3-hexafluoro-3-(trifluoromethoxy)propoxy)propanoic acid (CAS 919005-14-4) (RPF 0,03), 2- (Perfluorohexyl)ethyl alcohol (6:2 FTOH) (CAS 647-42-7, EU 211-477-1) (RPF 0,02), 2-(Perfluorooctyl)ethanol (8:2 FTOH) (CAS 678-39-7, EU 211-648-0) (RPF 0,04) and 2,2-difluoro-2-((2,2,4,5-tetrafluoro-5-(trifluoromethoxy)-1,3-dioxolan-4-yl)oxy) acetic acid (C6O4) (CAS 1190931-41-9) (RPF 0,06), Trifluoroacetic acid (TFA) (CAS 76-05-1, EU 200-929-3) (RPF 0,002). 
For the group of PFAS (No 65), the EQS refer to the sum of the concentrations of the 25 PFAS listed in footnote 26 expressed as PFOA-equivalents based on the potencies of the substances relative to that of PFOA, i.e. the RPFs in footnote 26. The critical EQS is the biota EQS (relating to fish consumption) and must therefore be complied with. The AA-EQS are not equivalently protective.
The minimum performance criteria laid down in Directive 2009/90/EC apply to each individual substance within the group of substances but taking account of the need to quantify the contribution of each substance to the total concentration for comparison with the EQS.</text>
  </threadedComment>
  <threadedComment ref="BD351" dT="2025-11-04T13:54:35.04" personId="{DA4C6F6D-0668-42F9-A3D6-4E479A2EA8E4}" id="{BCF0C37B-EF6C-4DA2-A71D-9912FFC8C46E}">
    <text xml:space="preserve">For any specific PFAS calculation, the PFOA value must be used in combination with RPFs for the other substances </text>
  </threadedComment>
  <threadedComment ref="BE351" dT="2025-11-04T13:53:23.69" personId="{DA4C6F6D-0668-42F9-A3D6-4E479A2EA8E4}" id="{B59271AC-5992-4FFC-AB5D-3E0BCA93C0A4}">
    <text xml:space="preserve">For the back calculation to water, the PFOA value must be used in combination with RPFs and RBFs for the other substances </text>
  </threadedComment>
  <threadedComment ref="BF351" dT="2025-11-04T13:53:29.22" personId="{DA4C6F6D-0668-42F9-A3D6-4E479A2EA8E4}" id="{8C37D787-DFB3-4A2C-8950-2EEC9AE17333}">
    <text xml:space="preserve">For the back calculation to water, the PFOA value must be used in combination with RPFs and RBFs for the other substances </text>
  </threadedComment>
  <threadedComment ref="BH351" dT="2025-11-04T13:54:48.29" personId="{DA4C6F6D-0668-42F9-A3D6-4E479A2EA8E4}" id="{FC739E5F-9EFA-4CDA-BDC8-09BFB8E028F1}">
    <text xml:space="preserve">For any specific PFAS calculation, the PFOA value must be used in combination with RPFs for the other substances </text>
  </threadedComment>
  <threadedComment ref="BI351" dT="2025-11-04T13:53:36.29" personId="{DA4C6F6D-0668-42F9-A3D6-4E479A2EA8E4}" id="{EFF1E23E-092C-49F1-AEC1-2E5BA4A9BFC9}">
    <text xml:space="preserve">For the back calculation to water, the PFOA value must be used in combination with RPFs and RBFs for the other substances </text>
  </threadedComment>
  <threadedComment ref="BJ351" dT="2025-11-04T13:53:36.29" personId="{DA4C6F6D-0668-42F9-A3D6-4E479A2EA8E4}" id="{6B91DA8F-4B92-4FD3-91ED-424CAA2AE557}">
    <text xml:space="preserve">For the back calculation to water, the PFOA value must be used in combination with RPFs and RBFs for the other substances </text>
  </threadedComment>
  <threadedComment ref="BL351" dT="2025-11-04T13:54:29.68" personId="{DA4C6F6D-0668-42F9-A3D6-4E479A2EA8E4}" id="{B5CAA3BA-ACDF-487C-9D9F-1C94597E1C54}">
    <text xml:space="preserve">For any specific PFAS calculation, the PFOA value must be used in combination with RPFs for the other substances </text>
  </threadedComment>
  <threadedComment ref="U360" dT="2026-09-17T17:39:24.31" personId="{DA4C6F6D-0668-42F9-A3D6-4E479A2EA8E4}" id="{58ECA03F-731F-4380-86D7-630DB86467AD}">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370" dT="2026-09-17T17:39:27.96" personId="{DA4C6F6D-0668-42F9-A3D6-4E479A2EA8E4}" id="{97AE6DF5-F151-49C4-8DC0-F733C2291880}">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371" dT="2026-09-17T17:39:31.38" personId="{DA4C6F6D-0668-42F9-A3D6-4E479A2EA8E4}" id="{04A4711B-593F-4779-9438-A51B9F270120}">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C377" dT="2026-09-16T15:04:06.58" personId="{DA4C6F6D-0668-42F9-A3D6-4E479A2EA8E4}" id="{1FECBF6C-A611-45D3-AE7B-13DF22D268FE}">
    <text>Tributyltin compounds including tributyltin-cation (CAS 36643-28-4).</text>
  </threadedComment>
  <threadedComment ref="D377" dT="2026-09-16T15:04:13.51" personId="{DA4C6F6D-0668-42F9-A3D6-4E479A2EA8E4}" id="{E4D785B5-9B8A-4B19-AD2E-3C4D06CE6D1E}">
    <text>Tributyltin compounds including tributyltin-cation (CAS 36643-28-4).</text>
  </threadedComment>
  <threadedComment ref="BB377" dT="2025-11-06T10:18:08.87" personId="{DA4C6F6D-0668-42F9-A3D6-4E479A2EA8E4}" id="{5B3DD691-5164-447B-B43C-2DDCF5B1ADDA}">
    <text>Comments from SCHEER (March 2023) on EQS dossier 2022
Considered preliminary by SCHEER until marine data for the most sensitive taxonomic group (sediment-dwelling molluscs) are available.</text>
  </threadedComment>
  <threadedComment ref="U389" dT="2026-09-17T17:39:35.61" personId="{DA4C6F6D-0668-42F9-A3D6-4E479A2EA8E4}" id="{D92C6C06-566F-4694-B3FE-2764B2170FE4}">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 ref="U390" dT="2026-09-17T17:39:38.85" personId="{DA4C6F6D-0668-42F9-A3D6-4E479A2EA8E4}" id="{ACDD8D81-440D-498B-BB76-9C641C861A3F}">
    <text xml:space="preserve">For the sum of active substances in the pesticides (i.e. plant protection products as referred to in Article 2 of Regulation (EC) No 1107/2009 and biocidal products as defined in Article 3 of Regulation (EU) No 528/2012) listed in the EQS table of WPD 806/2025, AA-EQS FW of 0,2 µg/L applies.
These are : Cyclodiene pesticides (9a) and DDT (9b), diuron (13), endosulfan (14), hexachlorocyclohexane (18), isoproturon (19), pentachlorophenol (27), trifluraline (33), quinoxyfene (36), aclonifene (38, bifenox (39), cybutryne (40), cypermethrine (41), dichlorvos (42), terbutryne (45), acetamiprid (48), bifenthrin (50), clothianidin (54), deltamethrin (55), esfenvalerate (58), imidacloprid (62), nicosulfuron (63), permethrin (64), thiacloprid (67), thiametoxam (68), triclosan (69).
For these pesticides, the minimum performance criteria laid down in Directive 2009/90/EC apply to each individual substance within the group of substances but taking account of the need to quantify the contribution of each substance to the total concentration for comparison with the EQS.
This note regarding the sum of active substances in the pesticides does not apply to the following exceptions : glyphosate (60), and the four pesticides to be monitored in biota or sediment, i.e. hexachlorobenzene (16), tribultyltin compounds (30), dicofol (34), heptachlor and heptachlor epoxide (44).
</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eur-lex.europa.eu/legal-content/EN/TXT/?uri=CELEX%3A32008L0105&amp;qid=1731685165018" TargetMode="External"/><Relationship Id="rId7" Type="http://schemas.openxmlformats.org/officeDocument/2006/relationships/hyperlink" Target="https://aida.ineris.fr/reglementation/arrete-250110-relatif-methodes-criteres-devaluation-letat-ecologique-letat-chimique" TargetMode="External"/><Relationship Id="rId2" Type="http://schemas.openxmlformats.org/officeDocument/2006/relationships/hyperlink" Target="https://eur-lex.europa.eu/legal-content/EN/TXT/?uri=CELEX%3A32008L0105&amp;qid=1731685165018" TargetMode="External"/><Relationship Id="rId1" Type="http://schemas.openxmlformats.org/officeDocument/2006/relationships/hyperlink" Target="https://aida.ineris.fr/reglementation/arrete-260422-modifiant-larrete-25-janvier-2010-etablissant-programme-surveillance" TargetMode="External"/><Relationship Id="rId6" Type="http://schemas.openxmlformats.org/officeDocument/2006/relationships/hyperlink" Target="https://aida.ineris.fr/reglementation/arrete-091023-modifiant-larrete-25-janvier-2010-relatif-methodes-criteres" TargetMode="External"/><Relationship Id="rId5" Type="http://schemas.openxmlformats.org/officeDocument/2006/relationships/hyperlink" Target="https://eur-lex.europa.eu/legal-content/EN/TXT/?uri=CELEX%3A32013L0039&amp;qid=1731685250850" TargetMode="External"/><Relationship Id="rId4" Type="http://schemas.openxmlformats.org/officeDocument/2006/relationships/hyperlink" Target="https://eur-lex.europa.eu/legal-content/EN/TXT/?uri=CELEX%3A32013L0039&amp;qid=1731685250850" TargetMode="External"/><Relationship Id="rId9"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6.xml.rels><?xml version="1.0" encoding="UTF-8" standalone="yes"?>
<Relationships xmlns="http://schemas.openxmlformats.org/package/2006/relationships"><Relationship Id="rId8" Type="http://schemas.openxmlformats.org/officeDocument/2006/relationships/printerSettings" Target="../printerSettings/printerSettings3.bin"/><Relationship Id="rId3" Type="http://schemas.openxmlformats.org/officeDocument/2006/relationships/hyperlink" Target="https://aida.ineris.fr/reglementation/arrete-260422-modifiant-larrete-25-janvier-2010-etablissant-programme-surveillance" TargetMode="External"/><Relationship Id="rId7" Type="http://schemas.openxmlformats.org/officeDocument/2006/relationships/hyperlink" Target="https://eur-lex.europa.eu/legal-content/EN/TXT/?uri=CELEX%3A32008L0105&amp;qid=1731685165018" TargetMode="External"/><Relationship Id="rId2" Type="http://schemas.openxmlformats.org/officeDocument/2006/relationships/hyperlink" Target="https://aida.ineris.fr/reglementation/arrete-091023-modifiant-larrete-25-janvier-2010-relatif-methodes-criteres" TargetMode="External"/><Relationship Id="rId1" Type="http://schemas.openxmlformats.org/officeDocument/2006/relationships/hyperlink" Target="https://aida.ineris.fr/reglementation/arrete-250110-relatif-methodes-criteres-devaluation-letat-ecologique-letat-chimique" TargetMode="External"/><Relationship Id="rId6" Type="http://schemas.openxmlformats.org/officeDocument/2006/relationships/hyperlink" Target="https://eur-lex.europa.eu/legal-content/EN/TXT/?uri=CELEX%3A32013L0039&amp;qid=1731685250850" TargetMode="External"/><Relationship Id="rId11" Type="http://schemas.microsoft.com/office/2017/10/relationships/threadedComment" Target="../threadedComments/threadedComment2.xml"/><Relationship Id="rId5" Type="http://schemas.openxmlformats.org/officeDocument/2006/relationships/hyperlink" Target="https://eur-lex.europa.eu/legal-content/EN/TXT/?uri=CELEX%3A32013L0039&amp;qid=1731685250850" TargetMode="External"/><Relationship Id="rId10" Type="http://schemas.openxmlformats.org/officeDocument/2006/relationships/comments" Target="../comments2.xml"/><Relationship Id="rId4" Type="http://schemas.openxmlformats.org/officeDocument/2006/relationships/hyperlink" Target="https://eur-lex.europa.eu/legal-content/EN/TXT/?uri=CELEX%3A32008L0105&amp;qid=1731685165018" TargetMode="External"/><Relationship Id="rId9"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9456BD-D9E5-47AA-8F0C-6D0EAAB7BBE3}">
  <dimension ref="A1:K10"/>
  <sheetViews>
    <sheetView workbookViewId="0">
      <selection sqref="A1:K10"/>
    </sheetView>
  </sheetViews>
  <sheetFormatPr baseColWidth="10" defaultRowHeight="12.75" x14ac:dyDescent="0.2"/>
  <sheetData>
    <row r="1" spans="1:11" ht="12.75" customHeight="1" x14ac:dyDescent="0.2">
      <c r="A1" s="177" t="s">
        <v>1112</v>
      </c>
      <c r="B1" s="177"/>
      <c r="C1" s="177"/>
      <c r="D1" s="177"/>
      <c r="E1" s="177"/>
      <c r="F1" s="177"/>
      <c r="G1" s="177"/>
      <c r="H1" s="177"/>
      <c r="I1" s="177"/>
      <c r="J1" s="177"/>
      <c r="K1" s="177"/>
    </row>
    <row r="2" spans="1:11" ht="12.75" customHeight="1" x14ac:dyDescent="0.2">
      <c r="A2" s="177"/>
      <c r="B2" s="177"/>
      <c r="C2" s="177"/>
      <c r="D2" s="177"/>
      <c r="E2" s="177"/>
      <c r="F2" s="177"/>
      <c r="G2" s="177"/>
      <c r="H2" s="177"/>
      <c r="I2" s="177"/>
      <c r="J2" s="177"/>
      <c r="K2" s="177"/>
    </row>
    <row r="3" spans="1:11" ht="12.75" customHeight="1" x14ac:dyDescent="0.2">
      <c r="A3" s="177"/>
      <c r="B3" s="177"/>
      <c r="C3" s="177"/>
      <c r="D3" s="177"/>
      <c r="E3" s="177"/>
      <c r="F3" s="177"/>
      <c r="G3" s="177"/>
      <c r="H3" s="177"/>
      <c r="I3" s="177"/>
      <c r="J3" s="177"/>
      <c r="K3" s="177"/>
    </row>
    <row r="4" spans="1:11" ht="12.75" customHeight="1" x14ac:dyDescent="0.2">
      <c r="A4" s="177"/>
      <c r="B4" s="177"/>
      <c r="C4" s="177"/>
      <c r="D4" s="177"/>
      <c r="E4" s="177"/>
      <c r="F4" s="177"/>
      <c r="G4" s="177"/>
      <c r="H4" s="177"/>
      <c r="I4" s="177"/>
      <c r="J4" s="177"/>
      <c r="K4" s="177"/>
    </row>
    <row r="5" spans="1:11" ht="12.75" customHeight="1" x14ac:dyDescent="0.2">
      <c r="A5" s="177"/>
      <c r="B5" s="177"/>
      <c r="C5" s="177"/>
      <c r="D5" s="177"/>
      <c r="E5" s="177"/>
      <c r="F5" s="177"/>
      <c r="G5" s="177"/>
      <c r="H5" s="177"/>
      <c r="I5" s="177"/>
      <c r="J5" s="177"/>
      <c r="K5" s="177"/>
    </row>
    <row r="6" spans="1:11" ht="12.75" customHeight="1" x14ac:dyDescent="0.2">
      <c r="A6" s="177"/>
      <c r="B6" s="177"/>
      <c r="C6" s="177"/>
      <c r="D6" s="177"/>
      <c r="E6" s="177"/>
      <c r="F6" s="177"/>
      <c r="G6" s="177"/>
      <c r="H6" s="177"/>
      <c r="I6" s="177"/>
      <c r="J6" s="177"/>
      <c r="K6" s="177"/>
    </row>
    <row r="7" spans="1:11" x14ac:dyDescent="0.2">
      <c r="A7" s="177"/>
      <c r="B7" s="177"/>
      <c r="C7" s="177"/>
      <c r="D7" s="177"/>
      <c r="E7" s="177"/>
      <c r="F7" s="177"/>
      <c r="G7" s="177"/>
      <c r="H7" s="177"/>
      <c r="I7" s="177"/>
      <c r="J7" s="177"/>
      <c r="K7" s="177"/>
    </row>
    <row r="8" spans="1:11" x14ac:dyDescent="0.2">
      <c r="A8" s="177"/>
      <c r="B8" s="177"/>
      <c r="C8" s="177"/>
      <c r="D8" s="177"/>
      <c r="E8" s="177"/>
      <c r="F8" s="177"/>
      <c r="G8" s="177"/>
      <c r="H8" s="177"/>
      <c r="I8" s="177"/>
      <c r="J8" s="177"/>
      <c r="K8" s="177"/>
    </row>
    <row r="9" spans="1:11" x14ac:dyDescent="0.2">
      <c r="A9" s="177"/>
      <c r="B9" s="177"/>
      <c r="C9" s="177"/>
      <c r="D9" s="177"/>
      <c r="E9" s="177"/>
      <c r="F9" s="177"/>
      <c r="G9" s="177"/>
      <c r="H9" s="177"/>
      <c r="I9" s="177"/>
      <c r="J9" s="177"/>
      <c r="K9" s="177"/>
    </row>
    <row r="10" spans="1:11" x14ac:dyDescent="0.2">
      <c r="A10" s="177"/>
      <c r="B10" s="177"/>
      <c r="C10" s="177"/>
      <c r="D10" s="177"/>
      <c r="E10" s="177"/>
      <c r="F10" s="177"/>
      <c r="G10" s="177"/>
      <c r="H10" s="177"/>
      <c r="I10" s="177"/>
      <c r="J10" s="177"/>
      <c r="K10" s="177"/>
    </row>
  </sheetData>
  <mergeCells count="1">
    <mergeCell ref="A1:K10"/>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D65"/>
  <sheetViews>
    <sheetView topLeftCell="A18" zoomScale="70" zoomScaleNormal="70" workbookViewId="0">
      <selection activeCell="G26" sqref="G26"/>
    </sheetView>
  </sheetViews>
  <sheetFormatPr baseColWidth="10" defaultColWidth="11.42578125" defaultRowHeight="12.75" x14ac:dyDescent="0.2"/>
  <cols>
    <col min="1" max="1" width="20.42578125" style="17" customWidth="1"/>
    <col min="2" max="2" width="27.7109375" style="17" customWidth="1"/>
    <col min="3" max="3" width="101.7109375" style="17" customWidth="1"/>
    <col min="4" max="4" width="90.28515625" style="17" customWidth="1"/>
    <col min="5" max="16384" width="11.42578125" style="17"/>
  </cols>
  <sheetData>
    <row r="1" spans="1:4" ht="90" customHeight="1" x14ac:dyDescent="0.2">
      <c r="A1" s="178" t="s">
        <v>1642</v>
      </c>
      <c r="B1" s="178"/>
      <c r="C1" s="178"/>
      <c r="D1" s="178"/>
    </row>
    <row r="2" spans="1:4" ht="25.5" x14ac:dyDescent="0.2">
      <c r="A2" s="120" t="s">
        <v>678</v>
      </c>
      <c r="B2" s="120" t="s">
        <v>1098</v>
      </c>
      <c r="C2" s="120" t="s">
        <v>540</v>
      </c>
      <c r="D2" s="120" t="s">
        <v>541</v>
      </c>
    </row>
    <row r="3" spans="1:4" ht="57.75" customHeight="1" x14ac:dyDescent="0.2">
      <c r="A3" s="192" t="s">
        <v>1097</v>
      </c>
      <c r="B3" s="193"/>
      <c r="C3" s="193"/>
      <c r="D3" s="194"/>
    </row>
    <row r="4" spans="1:4" ht="38.25" x14ac:dyDescent="0.2">
      <c r="A4" s="181" t="s">
        <v>1111</v>
      </c>
      <c r="B4" s="99" t="s">
        <v>690</v>
      </c>
      <c r="C4" s="30" t="s">
        <v>812</v>
      </c>
      <c r="D4" s="31"/>
    </row>
    <row r="5" spans="1:4" ht="114" customHeight="1" x14ac:dyDescent="0.2">
      <c r="A5" s="181"/>
      <c r="B5" s="99" t="s">
        <v>793</v>
      </c>
      <c r="C5" s="30" t="s">
        <v>804</v>
      </c>
      <c r="D5" s="30" t="s">
        <v>795</v>
      </c>
    </row>
    <row r="6" spans="1:4" ht="78.75" customHeight="1" x14ac:dyDescent="0.2">
      <c r="A6" s="181"/>
      <c r="B6" s="99" t="s">
        <v>691</v>
      </c>
      <c r="C6" s="30" t="s">
        <v>813</v>
      </c>
      <c r="D6" s="31"/>
    </row>
    <row r="7" spans="1:4" ht="25.5" x14ac:dyDescent="0.2">
      <c r="A7" s="181"/>
      <c r="B7" s="99" t="s">
        <v>794</v>
      </c>
      <c r="C7" s="30" t="s">
        <v>804</v>
      </c>
      <c r="D7" s="30" t="s">
        <v>805</v>
      </c>
    </row>
    <row r="8" spans="1:4" ht="38.25" x14ac:dyDescent="0.2">
      <c r="A8" s="181"/>
      <c r="B8" s="99" t="s">
        <v>1624</v>
      </c>
      <c r="C8" s="30" t="s">
        <v>1631</v>
      </c>
      <c r="D8" s="30"/>
    </row>
    <row r="9" spans="1:4" ht="38.25" x14ac:dyDescent="0.2">
      <c r="A9" s="181"/>
      <c r="B9" s="99" t="s">
        <v>1625</v>
      </c>
      <c r="C9" s="30" t="s">
        <v>1632</v>
      </c>
      <c r="D9" s="195" t="s">
        <v>1637</v>
      </c>
    </row>
    <row r="10" spans="1:4" ht="38.25" x14ac:dyDescent="0.2">
      <c r="A10" s="181"/>
      <c r="B10" s="99" t="s">
        <v>1626</v>
      </c>
      <c r="C10" s="30" t="s">
        <v>1634</v>
      </c>
      <c r="D10" s="196"/>
    </row>
    <row r="11" spans="1:4" ht="38.25" x14ac:dyDescent="0.2">
      <c r="A11" s="181"/>
      <c r="B11" s="99" t="s">
        <v>1627</v>
      </c>
      <c r="C11" s="30" t="s">
        <v>1633</v>
      </c>
      <c r="D11" s="197"/>
    </row>
    <row r="12" spans="1:4" ht="51" x14ac:dyDescent="0.2">
      <c r="A12" s="181"/>
      <c r="B12" s="99" t="s">
        <v>1628</v>
      </c>
      <c r="C12" s="30" t="s">
        <v>1635</v>
      </c>
      <c r="D12" s="30" t="s">
        <v>1636</v>
      </c>
    </row>
    <row r="13" spans="1:4" ht="51" x14ac:dyDescent="0.2">
      <c r="A13" s="181"/>
      <c r="B13" s="99" t="s">
        <v>1103</v>
      </c>
      <c r="C13" s="30" t="s">
        <v>1105</v>
      </c>
      <c r="D13" s="30" t="s">
        <v>1108</v>
      </c>
    </row>
    <row r="14" spans="1:4" ht="102" x14ac:dyDescent="0.2">
      <c r="A14" s="181"/>
      <c r="B14" s="99" t="s">
        <v>1104</v>
      </c>
      <c r="C14" s="30" t="s">
        <v>1106</v>
      </c>
      <c r="D14" s="30" t="s">
        <v>1109</v>
      </c>
    </row>
    <row r="15" spans="1:4" ht="63.75" x14ac:dyDescent="0.2">
      <c r="A15" s="181"/>
      <c r="B15" s="99" t="s">
        <v>1094</v>
      </c>
      <c r="C15" s="30" t="s">
        <v>1107</v>
      </c>
      <c r="D15" s="30" t="s">
        <v>1110</v>
      </c>
    </row>
    <row r="16" spans="1:4" ht="89.25" x14ac:dyDescent="0.2">
      <c r="A16" s="189" t="s">
        <v>1638</v>
      </c>
      <c r="B16" s="100" t="s">
        <v>1512</v>
      </c>
      <c r="C16" s="85" t="s">
        <v>953</v>
      </c>
      <c r="D16" s="85"/>
    </row>
    <row r="17" spans="1:4" ht="89.25" x14ac:dyDescent="0.2">
      <c r="A17" s="189"/>
      <c r="B17" s="100" t="s">
        <v>1513</v>
      </c>
      <c r="C17" s="85" t="s">
        <v>954</v>
      </c>
      <c r="D17" s="85"/>
    </row>
    <row r="18" spans="1:4" ht="89.25" x14ac:dyDescent="0.2">
      <c r="A18" s="189"/>
      <c r="B18" s="100" t="s">
        <v>1514</v>
      </c>
      <c r="C18" s="85" t="s">
        <v>957</v>
      </c>
      <c r="D18" s="85" t="s">
        <v>1099</v>
      </c>
    </row>
    <row r="19" spans="1:4" ht="89.25" x14ac:dyDescent="0.2">
      <c r="A19" s="189"/>
      <c r="B19" s="100" t="s">
        <v>1515</v>
      </c>
      <c r="C19" s="85" t="s">
        <v>958</v>
      </c>
      <c r="D19" s="85" t="s">
        <v>1099</v>
      </c>
    </row>
    <row r="20" spans="1:4" ht="89.25" x14ac:dyDescent="0.2">
      <c r="A20" s="189"/>
      <c r="B20" s="100" t="s">
        <v>1516</v>
      </c>
      <c r="C20" s="85" t="s">
        <v>955</v>
      </c>
      <c r="D20" s="85"/>
    </row>
    <row r="21" spans="1:4" ht="76.5" x14ac:dyDescent="0.2">
      <c r="A21" s="189"/>
      <c r="B21" s="101" t="s">
        <v>895</v>
      </c>
      <c r="C21" s="85" t="s">
        <v>956</v>
      </c>
      <c r="D21" s="85" t="s">
        <v>1639</v>
      </c>
    </row>
    <row r="22" spans="1:4" ht="51" x14ac:dyDescent="0.2">
      <c r="A22" s="190" t="s">
        <v>973</v>
      </c>
      <c r="B22" s="102" t="s">
        <v>971</v>
      </c>
      <c r="C22" s="29" t="s">
        <v>975</v>
      </c>
      <c r="D22" s="29" t="s">
        <v>1101</v>
      </c>
    </row>
    <row r="23" spans="1:4" ht="25.5" x14ac:dyDescent="0.2">
      <c r="A23" s="190"/>
      <c r="B23" s="102" t="s">
        <v>974</v>
      </c>
      <c r="C23" s="29" t="s">
        <v>976</v>
      </c>
      <c r="D23" s="29"/>
    </row>
    <row r="24" spans="1:4" s="28" customFormat="1" ht="52.9" customHeight="1" x14ac:dyDescent="0.2">
      <c r="A24" s="191" t="s">
        <v>972</v>
      </c>
      <c r="B24" s="103" t="s">
        <v>880</v>
      </c>
      <c r="C24" s="89" t="s">
        <v>961</v>
      </c>
      <c r="D24" s="90"/>
    </row>
    <row r="25" spans="1:4" s="28" customFormat="1" ht="52.9" customHeight="1" x14ac:dyDescent="0.2">
      <c r="A25" s="191"/>
      <c r="B25" s="104" t="s">
        <v>1079</v>
      </c>
      <c r="C25" s="89" t="s">
        <v>1080</v>
      </c>
      <c r="D25" s="89"/>
    </row>
    <row r="26" spans="1:4" s="28" customFormat="1" ht="52.9" customHeight="1" x14ac:dyDescent="0.2">
      <c r="A26" s="191"/>
      <c r="B26" s="104" t="s">
        <v>1081</v>
      </c>
      <c r="C26" s="89" t="s">
        <v>796</v>
      </c>
      <c r="D26" s="89"/>
    </row>
    <row r="27" spans="1:4" s="28" customFormat="1" ht="51" x14ac:dyDescent="0.2">
      <c r="A27" s="191"/>
      <c r="B27" s="104" t="s">
        <v>962</v>
      </c>
      <c r="C27" s="89" t="s">
        <v>1082</v>
      </c>
      <c r="D27" s="89"/>
    </row>
    <row r="28" spans="1:4" s="28" customFormat="1" ht="25.5" x14ac:dyDescent="0.2">
      <c r="A28" s="191"/>
      <c r="B28" s="103" t="s">
        <v>963</v>
      </c>
      <c r="C28" s="89" t="s">
        <v>1083</v>
      </c>
      <c r="D28" s="89"/>
    </row>
    <row r="29" spans="1:4" s="28" customFormat="1" ht="38.25" x14ac:dyDescent="0.2">
      <c r="A29" s="191"/>
      <c r="B29" s="104" t="s">
        <v>964</v>
      </c>
      <c r="C29" s="89" t="s">
        <v>1084</v>
      </c>
      <c r="D29" s="90"/>
    </row>
    <row r="30" spans="1:4" s="28" customFormat="1" ht="25.5" x14ac:dyDescent="0.2">
      <c r="A30" s="191"/>
      <c r="B30" s="104" t="s">
        <v>965</v>
      </c>
      <c r="C30" s="89" t="s">
        <v>959</v>
      </c>
      <c r="D30" s="90"/>
    </row>
    <row r="31" spans="1:4" s="28" customFormat="1" ht="51" customHeight="1" x14ac:dyDescent="0.2">
      <c r="A31" s="191"/>
      <c r="B31" s="104" t="s">
        <v>966</v>
      </c>
      <c r="C31" s="89" t="s">
        <v>1085</v>
      </c>
      <c r="D31" s="89"/>
    </row>
    <row r="32" spans="1:4" ht="45" customHeight="1" x14ac:dyDescent="0.2">
      <c r="A32" s="191"/>
      <c r="B32" s="104" t="s">
        <v>967</v>
      </c>
      <c r="C32" s="89" t="s">
        <v>796</v>
      </c>
      <c r="D32" s="89"/>
    </row>
    <row r="33" spans="1:4" ht="25.5" x14ac:dyDescent="0.2">
      <c r="A33" s="191"/>
      <c r="B33" s="103" t="s">
        <v>968</v>
      </c>
      <c r="C33" s="89" t="s">
        <v>1086</v>
      </c>
      <c r="D33" s="89"/>
    </row>
    <row r="34" spans="1:4" ht="38.25" x14ac:dyDescent="0.2">
      <c r="A34" s="191"/>
      <c r="B34" s="104" t="s">
        <v>969</v>
      </c>
      <c r="C34" s="89" t="s">
        <v>1087</v>
      </c>
      <c r="D34" s="90"/>
    </row>
    <row r="35" spans="1:4" ht="25.5" x14ac:dyDescent="0.2">
      <c r="A35" s="191"/>
      <c r="B35" s="104" t="s">
        <v>970</v>
      </c>
      <c r="C35" s="89" t="s">
        <v>960</v>
      </c>
      <c r="D35" s="90"/>
    </row>
    <row r="36" spans="1:4" ht="51" x14ac:dyDescent="0.2">
      <c r="A36" s="191"/>
      <c r="B36" s="103" t="s">
        <v>950</v>
      </c>
      <c r="C36" s="89" t="s">
        <v>1088</v>
      </c>
      <c r="D36" s="90"/>
    </row>
    <row r="37" spans="1:4" ht="12.75" customHeight="1" x14ac:dyDescent="0.2">
      <c r="A37" s="186" t="s">
        <v>803</v>
      </c>
      <c r="B37" s="105" t="s">
        <v>410</v>
      </c>
      <c r="C37" s="106" t="s">
        <v>542</v>
      </c>
      <c r="D37" s="106" t="s">
        <v>806</v>
      </c>
    </row>
    <row r="38" spans="1:4" ht="25.5" x14ac:dyDescent="0.2">
      <c r="A38" s="186"/>
      <c r="B38" s="107" t="s">
        <v>951</v>
      </c>
      <c r="C38" s="106" t="s">
        <v>543</v>
      </c>
      <c r="D38" s="106"/>
    </row>
    <row r="39" spans="1:4" x14ac:dyDescent="0.2">
      <c r="A39" s="186"/>
      <c r="B39" s="107" t="s">
        <v>410</v>
      </c>
      <c r="C39" s="106" t="s">
        <v>635</v>
      </c>
      <c r="D39" s="106" t="s">
        <v>807</v>
      </c>
    </row>
    <row r="40" spans="1:4" ht="38.25" customHeight="1" x14ac:dyDescent="0.2">
      <c r="A40" s="187"/>
      <c r="B40" s="108" t="s">
        <v>799</v>
      </c>
      <c r="C40" s="106" t="s">
        <v>544</v>
      </c>
      <c r="D40" s="106"/>
    </row>
    <row r="41" spans="1:4" ht="12.75" customHeight="1" x14ac:dyDescent="0.2">
      <c r="A41" s="188" t="s">
        <v>802</v>
      </c>
      <c r="B41" s="109" t="s">
        <v>410</v>
      </c>
      <c r="C41" s="110" t="s">
        <v>542</v>
      </c>
      <c r="D41" s="110" t="s">
        <v>808</v>
      </c>
    </row>
    <row r="42" spans="1:4" ht="12.75" customHeight="1" x14ac:dyDescent="0.2">
      <c r="A42" s="188"/>
      <c r="B42" s="109" t="s">
        <v>952</v>
      </c>
      <c r="C42" s="110" t="s">
        <v>545</v>
      </c>
      <c r="D42" s="110"/>
    </row>
    <row r="43" spans="1:4" x14ac:dyDescent="0.2">
      <c r="A43" s="188"/>
      <c r="B43" s="109" t="s">
        <v>410</v>
      </c>
      <c r="C43" s="110" t="s">
        <v>635</v>
      </c>
      <c r="D43" s="110" t="s">
        <v>809</v>
      </c>
    </row>
    <row r="44" spans="1:4" ht="25.5" x14ac:dyDescent="0.2">
      <c r="A44" s="188"/>
      <c r="B44" s="109" t="s">
        <v>787</v>
      </c>
      <c r="C44" s="110" t="s">
        <v>546</v>
      </c>
      <c r="D44" s="110"/>
    </row>
    <row r="45" spans="1:4" ht="51" x14ac:dyDescent="0.2">
      <c r="A45" s="182" t="s">
        <v>800</v>
      </c>
      <c r="B45" s="111" t="s">
        <v>410</v>
      </c>
      <c r="C45" s="91" t="s">
        <v>636</v>
      </c>
      <c r="D45" s="91" t="s">
        <v>810</v>
      </c>
    </row>
    <row r="46" spans="1:4" ht="82.5" x14ac:dyDescent="0.2">
      <c r="A46" s="183"/>
      <c r="B46" s="112" t="s">
        <v>990</v>
      </c>
      <c r="C46" s="92" t="s">
        <v>1089</v>
      </c>
      <c r="D46" s="92" t="s">
        <v>1090</v>
      </c>
    </row>
    <row r="47" spans="1:4" ht="51" x14ac:dyDescent="0.2">
      <c r="A47" s="184" t="s">
        <v>801</v>
      </c>
      <c r="B47" s="113" t="s">
        <v>410</v>
      </c>
      <c r="C47" s="93" t="s">
        <v>637</v>
      </c>
      <c r="D47" s="93" t="s">
        <v>811</v>
      </c>
    </row>
    <row r="48" spans="1:4" ht="63.75" x14ac:dyDescent="0.2">
      <c r="A48" s="184"/>
      <c r="B48" s="113" t="s">
        <v>991</v>
      </c>
      <c r="C48" s="93" t="s">
        <v>1091</v>
      </c>
      <c r="D48" s="93" t="s">
        <v>820</v>
      </c>
    </row>
    <row r="49" spans="1:4" ht="38.25" x14ac:dyDescent="0.2">
      <c r="A49" s="185" t="s">
        <v>266</v>
      </c>
      <c r="B49" s="114" t="s">
        <v>411</v>
      </c>
      <c r="C49" s="94" t="s">
        <v>547</v>
      </c>
      <c r="D49" s="94" t="s">
        <v>814</v>
      </c>
    </row>
    <row r="50" spans="1:4" ht="25.5" x14ac:dyDescent="0.2">
      <c r="A50" s="185"/>
      <c r="B50" s="115" t="s">
        <v>983</v>
      </c>
      <c r="C50" s="94" t="s">
        <v>548</v>
      </c>
      <c r="D50" s="94"/>
    </row>
    <row r="51" spans="1:4" ht="25.5" x14ac:dyDescent="0.2">
      <c r="A51" s="185"/>
      <c r="B51" s="115" t="s">
        <v>984</v>
      </c>
      <c r="C51" s="94" t="s">
        <v>1092</v>
      </c>
      <c r="D51" s="94"/>
    </row>
    <row r="52" spans="1:4" ht="25.5" x14ac:dyDescent="0.2">
      <c r="A52" s="185"/>
      <c r="B52" s="115" t="s">
        <v>985</v>
      </c>
      <c r="C52" s="94" t="s">
        <v>1093</v>
      </c>
      <c r="D52" s="94"/>
    </row>
    <row r="53" spans="1:4" ht="51" x14ac:dyDescent="0.2">
      <c r="A53" s="179" t="s">
        <v>770</v>
      </c>
      <c r="B53" s="116" t="s">
        <v>268</v>
      </c>
      <c r="C53" s="95" t="s">
        <v>549</v>
      </c>
      <c r="D53" s="95" t="s">
        <v>815</v>
      </c>
    </row>
    <row r="54" spans="1:4" ht="25.5" x14ac:dyDescent="0.2">
      <c r="A54" s="179"/>
      <c r="B54" s="117" t="s">
        <v>986</v>
      </c>
      <c r="C54" s="95" t="s">
        <v>550</v>
      </c>
      <c r="D54" s="95"/>
    </row>
    <row r="55" spans="1:4" ht="25.5" x14ac:dyDescent="0.2">
      <c r="A55" s="179"/>
      <c r="B55" s="117" t="s">
        <v>988</v>
      </c>
      <c r="C55" s="95" t="s">
        <v>551</v>
      </c>
      <c r="D55" s="95"/>
    </row>
    <row r="56" spans="1:4" ht="25.5" x14ac:dyDescent="0.2">
      <c r="A56" s="179"/>
      <c r="B56" s="117" t="s">
        <v>987</v>
      </c>
      <c r="C56" s="95" t="s">
        <v>552</v>
      </c>
      <c r="D56" s="95"/>
    </row>
    <row r="57" spans="1:4" ht="51" x14ac:dyDescent="0.2">
      <c r="A57" s="180" t="s">
        <v>267</v>
      </c>
      <c r="B57" s="118" t="s">
        <v>269</v>
      </c>
      <c r="C57" s="96" t="s">
        <v>549</v>
      </c>
      <c r="D57" s="96" t="s">
        <v>816</v>
      </c>
    </row>
    <row r="58" spans="1:4" ht="38.25" x14ac:dyDescent="0.2">
      <c r="A58" s="180"/>
      <c r="B58" s="119" t="s">
        <v>989</v>
      </c>
      <c r="C58" s="96" t="s">
        <v>553</v>
      </c>
      <c r="D58" s="96"/>
    </row>
    <row r="59" spans="1:4" x14ac:dyDescent="0.2">
      <c r="A59" s="180"/>
      <c r="B59" s="118" t="s">
        <v>797</v>
      </c>
      <c r="C59" s="96" t="s">
        <v>798</v>
      </c>
      <c r="D59" s="96"/>
    </row>
    <row r="61" spans="1:4" ht="12.6" customHeight="1" x14ac:dyDescent="0.2">
      <c r="A61" s="172" t="s">
        <v>1102</v>
      </c>
      <c r="B61" s="172"/>
      <c r="C61" s="172"/>
      <c r="D61" s="172"/>
    </row>
    <row r="62" spans="1:4" ht="22.5" customHeight="1" x14ac:dyDescent="0.2">
      <c r="A62" s="172"/>
      <c r="B62" s="172"/>
      <c r="C62" s="172"/>
      <c r="D62" s="172"/>
    </row>
    <row r="63" spans="1:4" ht="22.5" customHeight="1" x14ac:dyDescent="0.2">
      <c r="A63" s="172"/>
      <c r="B63" s="172"/>
      <c r="C63" s="172"/>
      <c r="D63" s="172"/>
    </row>
    <row r="64" spans="1:4" ht="33.75" customHeight="1" x14ac:dyDescent="0.2">
      <c r="A64" s="172"/>
      <c r="B64" s="172"/>
      <c r="C64" s="172"/>
      <c r="D64" s="172"/>
    </row>
    <row r="65" spans="1:4" ht="33.75" customHeight="1" x14ac:dyDescent="0.2">
      <c r="A65" s="172"/>
      <c r="B65" s="172"/>
      <c r="C65" s="172"/>
      <c r="D65" s="172"/>
    </row>
  </sheetData>
  <mergeCells count="14">
    <mergeCell ref="A1:D1"/>
    <mergeCell ref="A53:A56"/>
    <mergeCell ref="A57:A59"/>
    <mergeCell ref="A4:A15"/>
    <mergeCell ref="A45:A46"/>
    <mergeCell ref="A47:A48"/>
    <mergeCell ref="A49:A52"/>
    <mergeCell ref="A37:A40"/>
    <mergeCell ref="A41:A44"/>
    <mergeCell ref="A16:A21"/>
    <mergeCell ref="A22:A23"/>
    <mergeCell ref="A24:A36"/>
    <mergeCell ref="A3:D3"/>
    <mergeCell ref="D9:D11"/>
  </mergeCells>
  <hyperlinks>
    <hyperlink ref="B15" r:id="rId1" xr:uid="{41C4CB63-7391-4472-B54F-8D740281AC80}"/>
    <hyperlink ref="B4" r:id="rId2" xr:uid="{4346E889-DE6E-4F48-B13A-C9210251FA01}"/>
    <hyperlink ref="B5" r:id="rId3" xr:uid="{1361CDF7-80D7-421A-A61E-ABDD7F88073C}"/>
    <hyperlink ref="B6" r:id="rId4" xr:uid="{40C2D823-379C-4CDF-A49C-0DD53B49DA54}"/>
    <hyperlink ref="B7" r:id="rId5" xr:uid="{F178F23B-F97B-485E-A7EA-28D87763523D}"/>
    <hyperlink ref="B14" r:id="rId6" xr:uid="{9E66AF5E-C2DF-4C43-9104-36DABA126AAC}"/>
    <hyperlink ref="B13" r:id="rId7" xr:uid="{843CD0C1-E92E-4DF2-B495-14747AA6C6E5}"/>
  </hyperlinks>
  <pageMargins left="0.51181102362204722" right="0.51181102362204722" top="0.55118110236220474" bottom="0.55118110236220474" header="0.31496062992125984" footer="0.31496062992125984"/>
  <pageSetup paperSize="9" scale="47" fitToWidth="2" fitToHeight="2" orientation="landscape" r:id="rId8"/>
  <headerFooter>
    <oddHeader>&amp;L&amp;F&amp;R&amp;A</oddHeader>
    <oddFooter>&amp;LDate de dernière mise à jour : Avril 2018&amp;R&amp;P / &amp;N</oddFooter>
  </headerFooter>
  <rowBreaks count="1" manualBreakCount="1">
    <brk id="47" max="16383" man="1"/>
  </rowBreaks>
  <drawing r:id="rId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dimension ref="A1:F43"/>
  <sheetViews>
    <sheetView topLeftCell="A10" workbookViewId="0">
      <selection activeCell="E21" sqref="E21"/>
    </sheetView>
  </sheetViews>
  <sheetFormatPr baseColWidth="10" defaultColWidth="28.28515625" defaultRowHeight="15" x14ac:dyDescent="0.2"/>
  <cols>
    <col min="1" max="1" width="7.42578125" style="3" bestFit="1" customWidth="1"/>
    <col min="2" max="2" width="20" style="3" bestFit="1" customWidth="1"/>
    <col min="3" max="3" width="18.28515625" style="3" bestFit="1" customWidth="1"/>
    <col min="4" max="4" width="34.140625" style="6" customWidth="1"/>
    <col min="5" max="5" width="17.42578125" style="3" customWidth="1"/>
    <col min="6" max="6" width="54.28515625" style="3" customWidth="1"/>
    <col min="7" max="16384" width="28.28515625" style="3"/>
  </cols>
  <sheetData>
    <row r="1" spans="1:6" ht="60" x14ac:dyDescent="0.2">
      <c r="A1" s="1" t="s">
        <v>444</v>
      </c>
      <c r="B1" s="1" t="s">
        <v>554</v>
      </c>
      <c r="C1" s="1" t="s">
        <v>445</v>
      </c>
      <c r="D1" s="1" t="s">
        <v>446</v>
      </c>
      <c r="E1" s="1" t="s">
        <v>447</v>
      </c>
      <c r="F1" s="2" t="s">
        <v>448</v>
      </c>
    </row>
    <row r="2" spans="1:6" x14ac:dyDescent="0.2">
      <c r="A2" s="1">
        <v>1</v>
      </c>
      <c r="B2" s="1" t="s">
        <v>70</v>
      </c>
      <c r="C2" s="1" t="s">
        <v>449</v>
      </c>
      <c r="D2" s="1" t="s">
        <v>450</v>
      </c>
      <c r="E2" s="1"/>
      <c r="F2" s="4">
        <v>37215</v>
      </c>
    </row>
    <row r="3" spans="1:6" ht="45" x14ac:dyDescent="0.2">
      <c r="A3" s="1">
        <v>2</v>
      </c>
      <c r="B3" s="1" t="s">
        <v>282</v>
      </c>
      <c r="C3" s="1" t="s">
        <v>451</v>
      </c>
      <c r="D3" s="1" t="s">
        <v>452</v>
      </c>
      <c r="E3" s="1" t="s">
        <v>431</v>
      </c>
      <c r="F3" s="1" t="s">
        <v>453</v>
      </c>
    </row>
    <row r="4" spans="1:6" x14ac:dyDescent="0.2">
      <c r="A4" s="1">
        <v>3</v>
      </c>
      <c r="B4" s="1" t="s">
        <v>74</v>
      </c>
      <c r="C4" s="1" t="s">
        <v>454</v>
      </c>
      <c r="D4" s="1" t="s">
        <v>455</v>
      </c>
      <c r="E4" s="1"/>
      <c r="F4" s="4">
        <v>37215</v>
      </c>
    </row>
    <row r="5" spans="1:6" x14ac:dyDescent="0.2">
      <c r="A5" s="1">
        <v>4</v>
      </c>
      <c r="B5" s="1" t="s">
        <v>286</v>
      </c>
      <c r="C5" s="1" t="s">
        <v>456</v>
      </c>
      <c r="D5" s="1" t="s">
        <v>457</v>
      </c>
      <c r="E5" s="1"/>
      <c r="F5" s="4">
        <v>37215</v>
      </c>
    </row>
    <row r="6" spans="1:6" ht="75" customHeight="1" x14ac:dyDescent="0.2">
      <c r="A6" s="198">
        <v>5</v>
      </c>
      <c r="B6" s="1" t="s">
        <v>555</v>
      </c>
      <c r="C6" s="1" t="s">
        <v>458</v>
      </c>
      <c r="D6" s="1" t="s">
        <v>459</v>
      </c>
      <c r="E6" s="199" t="s">
        <v>460</v>
      </c>
      <c r="F6" s="1" t="s">
        <v>461</v>
      </c>
    </row>
    <row r="7" spans="1:6" ht="45" x14ac:dyDescent="0.2">
      <c r="A7" s="198"/>
      <c r="B7" s="1" t="s">
        <v>243</v>
      </c>
      <c r="C7" s="1" t="s">
        <v>462</v>
      </c>
      <c r="D7" s="1" t="s">
        <v>463</v>
      </c>
      <c r="E7" s="200"/>
      <c r="F7" s="4">
        <v>39798</v>
      </c>
    </row>
    <row r="8" spans="1:6" x14ac:dyDescent="0.2">
      <c r="A8" s="1">
        <v>6</v>
      </c>
      <c r="B8" s="1" t="s">
        <v>190</v>
      </c>
      <c r="C8" s="1" t="s">
        <v>464</v>
      </c>
      <c r="D8" s="1" t="s">
        <v>465</v>
      </c>
      <c r="E8" s="1" t="s">
        <v>431</v>
      </c>
      <c r="F8" s="4">
        <v>37215</v>
      </c>
    </row>
    <row r="9" spans="1:6" x14ac:dyDescent="0.2">
      <c r="A9" s="1">
        <v>7</v>
      </c>
      <c r="B9" s="1" t="s">
        <v>244</v>
      </c>
      <c r="C9" s="1" t="s">
        <v>466</v>
      </c>
      <c r="D9" s="1" t="s">
        <v>467</v>
      </c>
      <c r="E9" s="1" t="s">
        <v>431</v>
      </c>
      <c r="F9" s="4">
        <v>37215</v>
      </c>
    </row>
    <row r="10" spans="1:6" x14ac:dyDescent="0.2">
      <c r="A10" s="1">
        <v>8</v>
      </c>
      <c r="B10" s="1" t="s">
        <v>82</v>
      </c>
      <c r="C10" s="1" t="s">
        <v>468</v>
      </c>
      <c r="D10" s="1" t="s">
        <v>469</v>
      </c>
      <c r="E10" s="1"/>
      <c r="F10" s="4">
        <v>37215</v>
      </c>
    </row>
    <row r="11" spans="1:6" x14ac:dyDescent="0.2">
      <c r="A11" s="1">
        <v>9</v>
      </c>
      <c r="B11" s="1" t="s">
        <v>556</v>
      </c>
      <c r="C11" s="1" t="s">
        <v>470</v>
      </c>
      <c r="D11" s="1" t="s">
        <v>471</v>
      </c>
      <c r="E11" s="1"/>
      <c r="F11" s="4">
        <v>37215</v>
      </c>
    </row>
    <row r="12" spans="1:6" x14ac:dyDescent="0.2">
      <c r="A12" s="1">
        <v>10</v>
      </c>
      <c r="B12" s="1" t="s">
        <v>198</v>
      </c>
      <c r="C12" s="1" t="s">
        <v>472</v>
      </c>
      <c r="D12" s="1" t="s">
        <v>473</v>
      </c>
      <c r="E12" s="1"/>
      <c r="F12" s="4">
        <v>37215</v>
      </c>
    </row>
    <row r="13" spans="1:6" x14ac:dyDescent="0.2">
      <c r="A13" s="1">
        <v>11</v>
      </c>
      <c r="B13" s="1" t="s">
        <v>344</v>
      </c>
      <c r="C13" s="1" t="s">
        <v>474</v>
      </c>
      <c r="D13" s="1" t="s">
        <v>475</v>
      </c>
      <c r="E13" s="1"/>
      <c r="F13" s="4">
        <v>37215</v>
      </c>
    </row>
    <row r="14" spans="1:6" ht="30" x14ac:dyDescent="0.2">
      <c r="A14" s="1">
        <v>12</v>
      </c>
      <c r="B14" s="1" t="s">
        <v>245</v>
      </c>
      <c r="C14" s="1" t="s">
        <v>476</v>
      </c>
      <c r="D14" s="1" t="s">
        <v>477</v>
      </c>
      <c r="E14" s="1"/>
      <c r="F14" s="4">
        <v>37215</v>
      </c>
    </row>
    <row r="15" spans="1:6" x14ac:dyDescent="0.2">
      <c r="A15" s="1">
        <v>13</v>
      </c>
      <c r="B15" s="1" t="s">
        <v>94</v>
      </c>
      <c r="C15" s="1" t="s">
        <v>478</v>
      </c>
      <c r="D15" s="1" t="s">
        <v>479</v>
      </c>
      <c r="E15" s="1"/>
      <c r="F15" s="4">
        <v>37215</v>
      </c>
    </row>
    <row r="16" spans="1:6" ht="45" x14ac:dyDescent="0.2">
      <c r="A16" s="1">
        <v>14</v>
      </c>
      <c r="B16" s="1" t="s">
        <v>361</v>
      </c>
      <c r="C16" s="1" t="s">
        <v>480</v>
      </c>
      <c r="D16" s="1" t="s">
        <v>481</v>
      </c>
      <c r="E16" s="1" t="s">
        <v>431</v>
      </c>
      <c r="F16" s="5" t="s">
        <v>482</v>
      </c>
    </row>
    <row r="17" spans="1:6" x14ac:dyDescent="0.2">
      <c r="A17" s="1">
        <v>15</v>
      </c>
      <c r="B17" s="1" t="s">
        <v>246</v>
      </c>
      <c r="C17" s="1" t="s">
        <v>483</v>
      </c>
      <c r="D17" s="1" t="s">
        <v>484</v>
      </c>
      <c r="E17" s="1"/>
      <c r="F17" s="4">
        <v>37215</v>
      </c>
    </row>
    <row r="18" spans="1:6" x14ac:dyDescent="0.2">
      <c r="A18" s="1">
        <v>16</v>
      </c>
      <c r="B18" s="1" t="s">
        <v>203</v>
      </c>
      <c r="C18" s="1" t="s">
        <v>485</v>
      </c>
      <c r="D18" s="1" t="s">
        <v>486</v>
      </c>
      <c r="E18" s="1" t="s">
        <v>431</v>
      </c>
      <c r="F18" s="4">
        <v>37215</v>
      </c>
    </row>
    <row r="19" spans="1:6" x14ac:dyDescent="0.2">
      <c r="A19" s="1">
        <v>17</v>
      </c>
      <c r="B19" s="1" t="s">
        <v>204</v>
      </c>
      <c r="C19" s="1" t="s">
        <v>487</v>
      </c>
      <c r="D19" s="1" t="s">
        <v>488</v>
      </c>
      <c r="E19" s="1" t="s">
        <v>431</v>
      </c>
      <c r="F19" s="4">
        <v>37215</v>
      </c>
    </row>
    <row r="20" spans="1:6" x14ac:dyDescent="0.2">
      <c r="A20" s="1">
        <v>18</v>
      </c>
      <c r="B20" s="1" t="s">
        <v>557</v>
      </c>
      <c r="C20" s="1" t="s">
        <v>489</v>
      </c>
      <c r="D20" s="1" t="s">
        <v>490</v>
      </c>
      <c r="E20" s="1" t="s">
        <v>431</v>
      </c>
      <c r="F20" s="4">
        <v>37215</v>
      </c>
    </row>
    <row r="21" spans="1:6" x14ac:dyDescent="0.2">
      <c r="A21" s="1">
        <v>19</v>
      </c>
      <c r="B21" s="1" t="s">
        <v>107</v>
      </c>
      <c r="C21" s="1" t="s">
        <v>491</v>
      </c>
      <c r="D21" s="1" t="s">
        <v>492</v>
      </c>
      <c r="E21" s="1"/>
      <c r="F21" s="4">
        <v>37215</v>
      </c>
    </row>
    <row r="22" spans="1:6" x14ac:dyDescent="0.2">
      <c r="A22" s="1">
        <v>20</v>
      </c>
      <c r="B22" s="1" t="s">
        <v>235</v>
      </c>
      <c r="C22" s="1" t="s">
        <v>493</v>
      </c>
      <c r="D22" s="1" t="s">
        <v>494</v>
      </c>
      <c r="E22" s="1"/>
      <c r="F22" s="4">
        <v>37215</v>
      </c>
    </row>
    <row r="23" spans="1:6" x14ac:dyDescent="0.2">
      <c r="A23" s="1">
        <v>21</v>
      </c>
      <c r="B23" s="1" t="s">
        <v>208</v>
      </c>
      <c r="C23" s="1" t="s">
        <v>495</v>
      </c>
      <c r="D23" s="1" t="s">
        <v>496</v>
      </c>
      <c r="E23" s="1" t="s">
        <v>431</v>
      </c>
      <c r="F23" s="4">
        <v>37215</v>
      </c>
    </row>
    <row r="24" spans="1:6" x14ac:dyDescent="0.2">
      <c r="A24" s="1">
        <v>22</v>
      </c>
      <c r="B24" s="1" t="s">
        <v>379</v>
      </c>
      <c r="C24" s="1" t="s">
        <v>497</v>
      </c>
      <c r="D24" s="1" t="s">
        <v>498</v>
      </c>
      <c r="E24" s="1"/>
      <c r="F24" s="4">
        <v>37215</v>
      </c>
    </row>
    <row r="25" spans="1:6" x14ac:dyDescent="0.2">
      <c r="A25" s="1">
        <v>23</v>
      </c>
      <c r="B25" s="1" t="s">
        <v>233</v>
      </c>
      <c r="C25" s="1" t="s">
        <v>499</v>
      </c>
      <c r="D25" s="1" t="s">
        <v>500</v>
      </c>
      <c r="E25" s="1"/>
      <c r="F25" s="4">
        <v>37215</v>
      </c>
    </row>
    <row r="26" spans="1:6" x14ac:dyDescent="0.2">
      <c r="A26" s="198">
        <v>24</v>
      </c>
      <c r="B26" s="1" t="s">
        <v>248</v>
      </c>
      <c r="C26" s="1" t="s">
        <v>501</v>
      </c>
      <c r="D26" s="1" t="s">
        <v>502</v>
      </c>
      <c r="E26" s="1" t="s">
        <v>431</v>
      </c>
      <c r="F26" s="2" t="s">
        <v>503</v>
      </c>
    </row>
    <row r="27" spans="1:6" x14ac:dyDescent="0.2">
      <c r="A27" s="198"/>
      <c r="B27" s="1" t="s">
        <v>247</v>
      </c>
      <c r="C27" s="1" t="s">
        <v>504</v>
      </c>
      <c r="D27" s="1" t="s">
        <v>505</v>
      </c>
      <c r="E27" s="1" t="s">
        <v>431</v>
      </c>
      <c r="F27" s="4">
        <v>37215</v>
      </c>
    </row>
    <row r="28" spans="1:6" x14ac:dyDescent="0.2">
      <c r="A28" s="198">
        <v>25</v>
      </c>
      <c r="B28" s="1" t="s">
        <v>250</v>
      </c>
      <c r="C28" s="1" t="s">
        <v>506</v>
      </c>
      <c r="D28" s="1" t="s">
        <v>507</v>
      </c>
      <c r="E28" s="1"/>
      <c r="F28" s="2" t="s">
        <v>508</v>
      </c>
    </row>
    <row r="29" spans="1:6" ht="30" x14ac:dyDescent="0.2">
      <c r="A29" s="198"/>
      <c r="B29" s="1" t="s">
        <v>249</v>
      </c>
      <c r="C29" s="1" t="s">
        <v>462</v>
      </c>
      <c r="D29" s="1" t="s">
        <v>509</v>
      </c>
      <c r="E29" s="1"/>
      <c r="F29" s="4">
        <v>37215</v>
      </c>
    </row>
    <row r="30" spans="1:6" x14ac:dyDescent="0.2">
      <c r="A30" s="1">
        <v>26</v>
      </c>
      <c r="B30" s="1" t="s">
        <v>251</v>
      </c>
      <c r="C30" s="1" t="s">
        <v>510</v>
      </c>
      <c r="D30" s="1" t="s">
        <v>511</v>
      </c>
      <c r="E30" s="1" t="s">
        <v>431</v>
      </c>
      <c r="F30" s="4">
        <v>37215</v>
      </c>
    </row>
    <row r="31" spans="1:6" x14ac:dyDescent="0.2">
      <c r="A31" s="1">
        <v>27</v>
      </c>
      <c r="B31" s="1" t="s">
        <v>216</v>
      </c>
      <c r="C31" s="1" t="s">
        <v>512</v>
      </c>
      <c r="D31" s="1" t="s">
        <v>513</v>
      </c>
      <c r="E31" s="1"/>
      <c r="F31" s="4">
        <v>37215</v>
      </c>
    </row>
    <row r="32" spans="1:6" ht="15" customHeight="1" x14ac:dyDescent="0.2">
      <c r="A32" s="198">
        <v>28</v>
      </c>
      <c r="B32" s="1" t="s">
        <v>555</v>
      </c>
      <c r="C32" s="1" t="s">
        <v>458</v>
      </c>
      <c r="D32" s="1" t="s">
        <v>514</v>
      </c>
      <c r="E32" s="1" t="s">
        <v>431</v>
      </c>
      <c r="F32" s="4">
        <v>37215</v>
      </c>
    </row>
    <row r="33" spans="1:6" x14ac:dyDescent="0.2">
      <c r="A33" s="198"/>
      <c r="B33" s="1" t="s">
        <v>435</v>
      </c>
      <c r="C33" s="1" t="s">
        <v>515</v>
      </c>
      <c r="D33" s="1" t="s">
        <v>516</v>
      </c>
      <c r="E33" s="1" t="s">
        <v>431</v>
      </c>
      <c r="F33" s="4">
        <v>37215</v>
      </c>
    </row>
    <row r="34" spans="1:6" x14ac:dyDescent="0.2">
      <c r="A34" s="198"/>
      <c r="B34" s="1" t="s">
        <v>436</v>
      </c>
      <c r="C34" s="1" t="s">
        <v>517</v>
      </c>
      <c r="D34" s="1" t="s">
        <v>518</v>
      </c>
      <c r="E34" s="1" t="s">
        <v>431</v>
      </c>
      <c r="F34" s="2" t="s">
        <v>519</v>
      </c>
    </row>
    <row r="35" spans="1:6" x14ac:dyDescent="0.2">
      <c r="A35" s="198"/>
      <c r="B35" s="1" t="s">
        <v>440</v>
      </c>
      <c r="C35" s="1" t="s">
        <v>520</v>
      </c>
      <c r="D35" s="1" t="s">
        <v>521</v>
      </c>
      <c r="E35" s="1" t="s">
        <v>431</v>
      </c>
      <c r="F35" s="4">
        <v>37215</v>
      </c>
    </row>
    <row r="36" spans="1:6" x14ac:dyDescent="0.2">
      <c r="A36" s="198"/>
      <c r="B36" s="1" t="s">
        <v>438</v>
      </c>
      <c r="C36" s="1" t="s">
        <v>522</v>
      </c>
      <c r="D36" s="1" t="s">
        <v>523</v>
      </c>
      <c r="E36" s="1" t="s">
        <v>431</v>
      </c>
      <c r="F36" s="4">
        <v>37215</v>
      </c>
    </row>
    <row r="37" spans="1:6" x14ac:dyDescent="0.2">
      <c r="A37" s="198"/>
      <c r="B37" s="1" t="s">
        <v>442</v>
      </c>
      <c r="C37" s="1" t="s">
        <v>524</v>
      </c>
      <c r="D37" s="1" t="s">
        <v>525</v>
      </c>
      <c r="E37" s="1" t="s">
        <v>431</v>
      </c>
      <c r="F37" s="4">
        <v>37215</v>
      </c>
    </row>
    <row r="38" spans="1:6" x14ac:dyDescent="0.2">
      <c r="A38" s="1">
        <v>29</v>
      </c>
      <c r="B38" s="1" t="s">
        <v>127</v>
      </c>
      <c r="C38" s="1" t="s">
        <v>526</v>
      </c>
      <c r="D38" s="1" t="s">
        <v>527</v>
      </c>
      <c r="E38" s="1"/>
      <c r="F38" s="4">
        <v>37215</v>
      </c>
    </row>
    <row r="39" spans="1:6" x14ac:dyDescent="0.2">
      <c r="A39" s="198">
        <v>30</v>
      </c>
      <c r="B39" s="1" t="s">
        <v>253</v>
      </c>
      <c r="C39" s="1" t="s">
        <v>528</v>
      </c>
      <c r="D39" s="1" t="s">
        <v>529</v>
      </c>
      <c r="E39" s="1" t="s">
        <v>431</v>
      </c>
      <c r="F39" s="2" t="s">
        <v>530</v>
      </c>
    </row>
    <row r="40" spans="1:6" x14ac:dyDescent="0.2">
      <c r="A40" s="198"/>
      <c r="B40" s="1" t="s">
        <v>252</v>
      </c>
      <c r="C40" s="1" t="s">
        <v>458</v>
      </c>
      <c r="D40" s="1" t="s">
        <v>531</v>
      </c>
      <c r="E40" s="1" t="s">
        <v>431</v>
      </c>
      <c r="F40" s="4">
        <v>37215</v>
      </c>
    </row>
    <row r="41" spans="1:6" x14ac:dyDescent="0.2">
      <c r="A41" s="1">
        <v>31</v>
      </c>
      <c r="B41" s="1" t="s">
        <v>219</v>
      </c>
      <c r="C41" s="1" t="s">
        <v>532</v>
      </c>
      <c r="D41" s="1" t="s">
        <v>533</v>
      </c>
      <c r="E41" s="1"/>
      <c r="F41" s="4">
        <v>37215</v>
      </c>
    </row>
    <row r="42" spans="1:6" x14ac:dyDescent="0.2">
      <c r="A42" s="1">
        <v>32</v>
      </c>
      <c r="B42" s="1" t="s">
        <v>195</v>
      </c>
      <c r="C42" s="1" t="s">
        <v>534</v>
      </c>
      <c r="D42" s="1" t="s">
        <v>535</v>
      </c>
      <c r="E42" s="1"/>
      <c r="F42" s="4">
        <v>37215</v>
      </c>
    </row>
    <row r="43" spans="1:6" x14ac:dyDescent="0.2">
      <c r="A43" s="1" t="s">
        <v>536</v>
      </c>
      <c r="B43" s="1" t="s">
        <v>558</v>
      </c>
      <c r="C43" s="1" t="s">
        <v>537</v>
      </c>
      <c r="D43" s="1" t="s">
        <v>538</v>
      </c>
      <c r="E43" s="1"/>
      <c r="F43" s="2" t="s">
        <v>539</v>
      </c>
    </row>
  </sheetData>
  <mergeCells count="6">
    <mergeCell ref="A39:A40"/>
    <mergeCell ref="A6:A7"/>
    <mergeCell ref="E6:E7"/>
    <mergeCell ref="A26:A27"/>
    <mergeCell ref="A28:A29"/>
    <mergeCell ref="A32:A37"/>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E67"/>
  <sheetViews>
    <sheetView workbookViewId="0">
      <selection activeCell="F65" sqref="F65"/>
    </sheetView>
  </sheetViews>
  <sheetFormatPr baseColWidth="10" defaultColWidth="11.42578125" defaultRowHeight="15" x14ac:dyDescent="0.25"/>
  <cols>
    <col min="1" max="2" width="11.42578125" style="8"/>
    <col min="3" max="3" width="24.28515625" style="8" customWidth="1"/>
    <col min="4" max="4" width="14.7109375" style="8" bestFit="1" customWidth="1"/>
    <col min="5" max="16384" width="11.42578125" style="8"/>
  </cols>
  <sheetData>
    <row r="1" spans="1:5" ht="15.75" x14ac:dyDescent="0.25">
      <c r="A1" s="7" t="s">
        <v>409</v>
      </c>
      <c r="B1" s="7" t="s">
        <v>559</v>
      </c>
      <c r="C1" s="7" t="s">
        <v>281</v>
      </c>
    </row>
    <row r="2" spans="1:5" ht="15.75" x14ac:dyDescent="0.25">
      <c r="A2" s="201" t="s">
        <v>560</v>
      </c>
      <c r="B2" s="202"/>
      <c r="C2" s="203"/>
    </row>
    <row r="3" spans="1:5" x14ac:dyDescent="0.25">
      <c r="A3" s="9" t="s">
        <v>284</v>
      </c>
      <c r="B3" s="10">
        <v>1369</v>
      </c>
      <c r="C3" s="9" t="s">
        <v>561</v>
      </c>
      <c r="D3" s="8" t="s">
        <v>633</v>
      </c>
    </row>
    <row r="4" spans="1:5" x14ac:dyDescent="0.25">
      <c r="A4" s="9" t="s">
        <v>231</v>
      </c>
      <c r="B4" s="10">
        <v>1392</v>
      </c>
      <c r="C4" s="9" t="s">
        <v>562</v>
      </c>
      <c r="D4" s="8" t="s">
        <v>633</v>
      </c>
    </row>
    <row r="5" spans="1:5" x14ac:dyDescent="0.25">
      <c r="A5" s="9" t="s">
        <v>327</v>
      </c>
      <c r="B5" s="10">
        <v>1141</v>
      </c>
      <c r="C5" s="9" t="s">
        <v>329</v>
      </c>
      <c r="D5" s="8" t="s">
        <v>633</v>
      </c>
    </row>
    <row r="6" spans="1:5" x14ac:dyDescent="0.25">
      <c r="A6" s="9" t="s">
        <v>369</v>
      </c>
      <c r="B6" s="10">
        <v>1209</v>
      </c>
      <c r="C6" s="9" t="s">
        <v>563</v>
      </c>
      <c r="D6" s="8" t="s">
        <v>633</v>
      </c>
    </row>
    <row r="7" spans="1:5" x14ac:dyDescent="0.25">
      <c r="A7" s="9" t="s">
        <v>371</v>
      </c>
      <c r="B7" s="10">
        <v>1212</v>
      </c>
      <c r="C7" s="9" t="s">
        <v>372</v>
      </c>
      <c r="D7" s="8" t="s">
        <v>633</v>
      </c>
    </row>
    <row r="8" spans="1:5" x14ac:dyDescent="0.25">
      <c r="A8" s="9" t="s">
        <v>221</v>
      </c>
      <c r="B8" s="10">
        <v>1383</v>
      </c>
      <c r="C8" s="9" t="s">
        <v>564</v>
      </c>
      <c r="D8" s="8" t="s">
        <v>633</v>
      </c>
    </row>
    <row r="9" spans="1:5" x14ac:dyDescent="0.25">
      <c r="A9" s="9" t="s">
        <v>234</v>
      </c>
      <c r="B9" s="10">
        <v>1389</v>
      </c>
      <c r="C9" s="9" t="s">
        <v>565</v>
      </c>
      <c r="D9" s="8" t="s">
        <v>633</v>
      </c>
    </row>
    <row r="10" spans="1:5" x14ac:dyDescent="0.25">
      <c r="A10" s="9" t="s">
        <v>85</v>
      </c>
      <c r="B10" s="10">
        <v>1136</v>
      </c>
      <c r="C10" s="9" t="s">
        <v>566</v>
      </c>
      <c r="D10" s="8" t="s">
        <v>633</v>
      </c>
    </row>
    <row r="11" spans="1:5" x14ac:dyDescent="0.25">
      <c r="A11" s="9" t="s">
        <v>120</v>
      </c>
      <c r="B11" s="10">
        <v>1667</v>
      </c>
      <c r="C11" s="9" t="s">
        <v>567</v>
      </c>
      <c r="D11" s="8" t="s">
        <v>633</v>
      </c>
    </row>
    <row r="12" spans="1:5" x14ac:dyDescent="0.25">
      <c r="A12" s="9" t="s">
        <v>273</v>
      </c>
      <c r="B12" s="10">
        <v>1866</v>
      </c>
      <c r="C12" s="9" t="s">
        <v>568</v>
      </c>
      <c r="D12" s="8" t="s">
        <v>633</v>
      </c>
    </row>
    <row r="13" spans="1:5" ht="15" customHeight="1" x14ac:dyDescent="0.25">
      <c r="A13" s="201" t="s">
        <v>569</v>
      </c>
      <c r="B13" s="202"/>
      <c r="C13" s="203"/>
    </row>
    <row r="14" spans="1:5" x14ac:dyDescent="0.25">
      <c r="A14" s="9" t="s">
        <v>435</v>
      </c>
      <c r="B14" s="10">
        <v>1115</v>
      </c>
      <c r="C14" s="9" t="s">
        <v>570</v>
      </c>
      <c r="D14" s="8" t="s">
        <v>634</v>
      </c>
      <c r="E14" s="8" t="e">
        <f>VLOOKUP(A14,#REF!,1,FALSE)</f>
        <v>#REF!</v>
      </c>
    </row>
    <row r="15" spans="1:5" x14ac:dyDescent="0.25">
      <c r="A15" s="9" t="s">
        <v>438</v>
      </c>
      <c r="B15" s="10">
        <v>1117</v>
      </c>
      <c r="C15" s="9" t="s">
        <v>571</v>
      </c>
      <c r="D15" s="8" t="s">
        <v>634</v>
      </c>
      <c r="E15" s="8" t="e">
        <f>VLOOKUP(A15,#REF!,1,FALSE)</f>
        <v>#REF!</v>
      </c>
    </row>
    <row r="16" spans="1:5" x14ac:dyDescent="0.25">
      <c r="A16" s="9" t="s">
        <v>436</v>
      </c>
      <c r="B16" s="10">
        <v>1116</v>
      </c>
      <c r="C16" s="9" t="s">
        <v>572</v>
      </c>
      <c r="D16" s="8" t="s">
        <v>634</v>
      </c>
      <c r="E16" s="8" t="e">
        <f>VLOOKUP(A16,#REF!,1,FALSE)</f>
        <v>#REF!</v>
      </c>
    </row>
    <row r="17" spans="1:5" x14ac:dyDescent="0.25">
      <c r="A17" s="9" t="s">
        <v>208</v>
      </c>
      <c r="B17" s="10">
        <v>1387</v>
      </c>
      <c r="C17" s="9" t="s">
        <v>573</v>
      </c>
      <c r="D17" s="8" t="s">
        <v>634</v>
      </c>
      <c r="E17" s="8" t="e">
        <f>VLOOKUP(A17,#REF!,1,FALSE)</f>
        <v>#REF!</v>
      </c>
    </row>
    <row r="18" spans="1:5" x14ac:dyDescent="0.25">
      <c r="A18" s="9" t="s">
        <v>203</v>
      </c>
      <c r="B18" s="10">
        <v>1199</v>
      </c>
      <c r="C18" s="9" t="s">
        <v>574</v>
      </c>
      <c r="D18" s="8" t="s">
        <v>634</v>
      </c>
      <c r="E18" s="8" t="e">
        <f>VLOOKUP(A18,#REF!,1,FALSE)</f>
        <v>#REF!</v>
      </c>
    </row>
    <row r="19" spans="1:5" x14ac:dyDescent="0.25">
      <c r="A19" s="9" t="s">
        <v>282</v>
      </c>
      <c r="B19" s="10">
        <v>1458</v>
      </c>
      <c r="C19" s="9" t="s">
        <v>575</v>
      </c>
      <c r="D19" s="8" t="s">
        <v>634</v>
      </c>
      <c r="E19" s="8" t="e">
        <f>VLOOKUP(A19,#REF!,1,FALSE)</f>
        <v>#REF!</v>
      </c>
    </row>
    <row r="20" spans="1:5" x14ac:dyDescent="0.25">
      <c r="A20" s="9" t="s">
        <v>204</v>
      </c>
      <c r="B20" s="10">
        <v>1652</v>
      </c>
      <c r="C20" s="9" t="s">
        <v>576</v>
      </c>
      <c r="D20" s="8" t="s">
        <v>634</v>
      </c>
      <c r="E20" s="8" t="e">
        <f>VLOOKUP(A20,#REF!,1,FALSE)</f>
        <v>#REF!</v>
      </c>
    </row>
    <row r="21" spans="1:5" x14ac:dyDescent="0.25">
      <c r="A21" s="9" t="s">
        <v>442</v>
      </c>
      <c r="B21" s="10">
        <v>1204</v>
      </c>
      <c r="C21" s="9" t="s">
        <v>577</v>
      </c>
      <c r="D21" s="8" t="s">
        <v>634</v>
      </c>
      <c r="E21" s="8" t="e">
        <f>VLOOKUP(A21,#REF!,1,FALSE)</f>
        <v>#REF!</v>
      </c>
    </row>
    <row r="22" spans="1:5" x14ac:dyDescent="0.25">
      <c r="A22" s="9" t="s">
        <v>190</v>
      </c>
      <c r="B22" s="10">
        <v>1388</v>
      </c>
      <c r="C22" s="9" t="s">
        <v>578</v>
      </c>
      <c r="D22" s="8" t="s">
        <v>634</v>
      </c>
      <c r="E22" s="8" t="e">
        <f>VLOOKUP(A22,#REF!,1,FALSE)</f>
        <v>#REF!</v>
      </c>
    </row>
    <row r="23" spans="1:5" x14ac:dyDescent="0.25">
      <c r="A23" s="9" t="s">
        <v>361</v>
      </c>
      <c r="B23" s="10">
        <v>1743</v>
      </c>
      <c r="C23" s="9" t="s">
        <v>579</v>
      </c>
      <c r="D23" s="8" t="s">
        <v>634</v>
      </c>
      <c r="E23" s="8" t="e">
        <f>VLOOKUP(A23,#REF!,1,FALSE)</f>
        <v>#REF!</v>
      </c>
    </row>
    <row r="24" spans="1:5" x14ac:dyDescent="0.25">
      <c r="A24" s="9" t="s">
        <v>557</v>
      </c>
      <c r="B24" s="10">
        <v>5537</v>
      </c>
      <c r="C24" s="9" t="s">
        <v>580</v>
      </c>
      <c r="D24" s="8" t="s">
        <v>634</v>
      </c>
      <c r="E24" s="8" t="e">
        <f>VLOOKUP(A24,#REF!,1,FALSE)</f>
        <v>#REF!</v>
      </c>
    </row>
    <row r="25" spans="1:5" x14ac:dyDescent="0.25">
      <c r="A25" s="9" t="s">
        <v>440</v>
      </c>
      <c r="B25" s="10">
        <v>1118</v>
      </c>
      <c r="C25" s="9" t="s">
        <v>581</v>
      </c>
      <c r="D25" s="8" t="s">
        <v>634</v>
      </c>
      <c r="E25" s="8" t="e">
        <f>VLOOKUP(A25,#REF!,1,FALSE)</f>
        <v>#REF!</v>
      </c>
    </row>
    <row r="26" spans="1:5" x14ac:dyDescent="0.25">
      <c r="A26" s="9" t="s">
        <v>251</v>
      </c>
      <c r="B26" s="10">
        <v>1888</v>
      </c>
      <c r="C26" s="9" t="s">
        <v>582</v>
      </c>
      <c r="D26" s="8" t="s">
        <v>634</v>
      </c>
      <c r="E26" s="8" t="e">
        <f>VLOOKUP(A26,#REF!,1,FALSE)</f>
        <v>#REF!</v>
      </c>
    </row>
    <row r="27" spans="1:5" x14ac:dyDescent="0.25">
      <c r="A27" s="9" t="s">
        <v>244</v>
      </c>
      <c r="B27" s="10">
        <v>1955</v>
      </c>
      <c r="C27" s="9" t="s">
        <v>583</v>
      </c>
      <c r="D27" s="8" t="s">
        <v>634</v>
      </c>
      <c r="E27" s="8" t="e">
        <f>VLOOKUP(A27,#REF!,1,FALSE)</f>
        <v>#REF!</v>
      </c>
    </row>
    <row r="28" spans="1:5" x14ac:dyDescent="0.25">
      <c r="A28" s="9" t="s">
        <v>252</v>
      </c>
      <c r="B28" s="10">
        <v>2879</v>
      </c>
      <c r="C28" s="9" t="s">
        <v>584</v>
      </c>
      <c r="D28" s="8" t="s">
        <v>634</v>
      </c>
      <c r="E28" s="8" t="e">
        <f>VLOOKUP(A28,#REF!,1,FALSE)</f>
        <v>#REF!</v>
      </c>
    </row>
    <row r="29" spans="1:5" ht="26.25" x14ac:dyDescent="0.25">
      <c r="A29" s="9" t="s">
        <v>243</v>
      </c>
      <c r="B29" s="10">
        <v>1921</v>
      </c>
      <c r="C29" s="9" t="s">
        <v>585</v>
      </c>
      <c r="D29" s="8" t="s">
        <v>634</v>
      </c>
      <c r="E29" s="8" t="e">
        <f>VLOOKUP(A29,#REF!,1,FALSE)</f>
        <v>#REF!</v>
      </c>
    </row>
    <row r="30" spans="1:5" x14ac:dyDescent="0.25">
      <c r="A30" s="9" t="s">
        <v>247</v>
      </c>
      <c r="B30" s="10">
        <v>5474</v>
      </c>
      <c r="C30" s="9" t="s">
        <v>586</v>
      </c>
      <c r="D30" s="8" t="s">
        <v>634</v>
      </c>
      <c r="E30" s="8" t="e">
        <f>VLOOKUP(A30,#REF!,1,FALSE)</f>
        <v>#REF!</v>
      </c>
    </row>
    <row r="31" spans="1:5" x14ac:dyDescent="0.25">
      <c r="A31" s="9" t="s">
        <v>379</v>
      </c>
      <c r="B31" s="10">
        <v>1517</v>
      </c>
      <c r="C31" s="9" t="s">
        <v>587</v>
      </c>
      <c r="D31" s="8" t="s">
        <v>634</v>
      </c>
      <c r="E31" s="8" t="e">
        <f>VLOOKUP(A31,#REF!,1,FALSE)</f>
        <v>#REF!</v>
      </c>
    </row>
    <row r="32" spans="1:5" x14ac:dyDescent="0.25">
      <c r="A32" s="9" t="s">
        <v>191</v>
      </c>
      <c r="B32" s="10">
        <v>1276</v>
      </c>
      <c r="C32" s="9" t="s">
        <v>588</v>
      </c>
      <c r="D32" s="8" t="s">
        <v>634</v>
      </c>
      <c r="E32" s="8" t="e">
        <f>VLOOKUP(A32,#REF!,1,FALSE)</f>
        <v>#REF!</v>
      </c>
    </row>
    <row r="33" spans="1:5" x14ac:dyDescent="0.25">
      <c r="A33" s="9" t="s">
        <v>195</v>
      </c>
      <c r="B33" s="10">
        <v>1135</v>
      </c>
      <c r="C33" s="9" t="s">
        <v>589</v>
      </c>
      <c r="D33" s="8" t="s">
        <v>634</v>
      </c>
      <c r="E33" s="8" t="e">
        <f>VLOOKUP(A33,#REF!,1,FALSE)</f>
        <v>#REF!</v>
      </c>
    </row>
    <row r="34" spans="1:5" x14ac:dyDescent="0.25">
      <c r="A34" s="9" t="s">
        <v>198</v>
      </c>
      <c r="B34" s="10">
        <v>1161</v>
      </c>
      <c r="C34" s="9" t="s">
        <v>590</v>
      </c>
      <c r="D34" s="8" t="s">
        <v>634</v>
      </c>
      <c r="E34" s="8" t="e">
        <f>VLOOKUP(A34,#REF!,1,FALSE)</f>
        <v>#REF!</v>
      </c>
    </row>
    <row r="35" spans="1:5" x14ac:dyDescent="0.25">
      <c r="A35" s="9" t="s">
        <v>71</v>
      </c>
      <c r="B35" s="10">
        <v>1103</v>
      </c>
      <c r="C35" s="9" t="s">
        <v>591</v>
      </c>
      <c r="D35" s="8" t="s">
        <v>634</v>
      </c>
      <c r="E35" s="8" t="e">
        <f>VLOOKUP(A35,#REF!,1,FALSE)</f>
        <v>#REF!</v>
      </c>
    </row>
    <row r="36" spans="1:5" x14ac:dyDescent="0.25">
      <c r="A36" s="9" t="s">
        <v>135</v>
      </c>
      <c r="B36" s="10">
        <v>1289</v>
      </c>
      <c r="C36" s="9" t="s">
        <v>592</v>
      </c>
      <c r="D36" s="8" t="s">
        <v>634</v>
      </c>
      <c r="E36" s="8" t="e">
        <f>VLOOKUP(A36,#REF!,1,FALSE)</f>
        <v>#REF!</v>
      </c>
    </row>
    <row r="37" spans="1:5" x14ac:dyDescent="0.25">
      <c r="A37" s="9" t="s">
        <v>216</v>
      </c>
      <c r="B37" s="10">
        <v>1235</v>
      </c>
      <c r="C37" s="9" t="s">
        <v>593</v>
      </c>
      <c r="D37" s="8" t="s">
        <v>634</v>
      </c>
      <c r="E37" s="8" t="e">
        <f>VLOOKUP(A37,#REF!,1,FALSE)</f>
        <v>#REF!</v>
      </c>
    </row>
    <row r="38" spans="1:5" x14ac:dyDescent="0.25">
      <c r="A38" s="9" t="s">
        <v>344</v>
      </c>
      <c r="B38" s="10">
        <v>1168</v>
      </c>
      <c r="C38" s="9" t="s">
        <v>594</v>
      </c>
      <c r="D38" s="8" t="s">
        <v>634</v>
      </c>
      <c r="E38" s="8" t="e">
        <f>VLOOKUP(A38,#REF!,1,FALSE)</f>
        <v>#REF!</v>
      </c>
    </row>
    <row r="39" spans="1:5" x14ac:dyDescent="0.25">
      <c r="A39" s="9" t="s">
        <v>217</v>
      </c>
      <c r="B39" s="10">
        <v>1272</v>
      </c>
      <c r="C39" s="9" t="s">
        <v>595</v>
      </c>
      <c r="D39" s="8" t="s">
        <v>634</v>
      </c>
      <c r="E39" s="8" t="e">
        <f>VLOOKUP(A39,#REF!,1,FALSE)</f>
        <v>#REF!</v>
      </c>
    </row>
    <row r="40" spans="1:5" x14ac:dyDescent="0.25">
      <c r="A40" s="9" t="s">
        <v>220</v>
      </c>
      <c r="B40" s="10">
        <v>1286</v>
      </c>
      <c r="C40" s="9" t="s">
        <v>596</v>
      </c>
      <c r="D40" s="8" t="s">
        <v>634</v>
      </c>
      <c r="E40" s="8" t="e">
        <f>VLOOKUP(A40,#REF!,1,FALSE)</f>
        <v>#REF!</v>
      </c>
    </row>
    <row r="41" spans="1:5" x14ac:dyDescent="0.25">
      <c r="A41" s="9" t="s">
        <v>74</v>
      </c>
      <c r="B41" s="10">
        <v>1107</v>
      </c>
      <c r="C41" s="9" t="s">
        <v>597</v>
      </c>
      <c r="D41" s="8" t="s">
        <v>634</v>
      </c>
      <c r="E41" s="8" t="e">
        <f>VLOOKUP(A41,#REF!,1,FALSE)</f>
        <v>#REF!</v>
      </c>
    </row>
    <row r="42" spans="1:5" x14ac:dyDescent="0.25">
      <c r="A42" s="9" t="s">
        <v>127</v>
      </c>
      <c r="B42" s="10">
        <v>1263</v>
      </c>
      <c r="C42" s="9" t="s">
        <v>598</v>
      </c>
      <c r="D42" s="8" t="s">
        <v>634</v>
      </c>
      <c r="E42" s="8" t="e">
        <f>VLOOKUP(A42,#REF!,1,FALSE)</f>
        <v>#REF!</v>
      </c>
    </row>
    <row r="43" spans="1:5" x14ac:dyDescent="0.25">
      <c r="A43" s="9" t="s">
        <v>91</v>
      </c>
      <c r="B43" s="10">
        <v>1173</v>
      </c>
      <c r="C43" s="9" t="s">
        <v>599</v>
      </c>
      <c r="D43" s="8" t="s">
        <v>634</v>
      </c>
      <c r="E43" s="8" t="e">
        <f>VLOOKUP(A43,#REF!,1,FALSE)</f>
        <v>#REF!</v>
      </c>
    </row>
    <row r="44" spans="1:5" x14ac:dyDescent="0.25">
      <c r="A44" s="9" t="s">
        <v>106</v>
      </c>
      <c r="B44" s="10">
        <v>1207</v>
      </c>
      <c r="C44" s="9" t="s">
        <v>600</v>
      </c>
      <c r="D44" s="8" t="s">
        <v>634</v>
      </c>
      <c r="E44" s="8" t="e">
        <f>VLOOKUP(A44,#REF!,1,FALSE)</f>
        <v>#REF!</v>
      </c>
    </row>
    <row r="45" spans="1:5" x14ac:dyDescent="0.25">
      <c r="A45" s="9" t="s">
        <v>286</v>
      </c>
      <c r="B45" s="10">
        <v>1114</v>
      </c>
      <c r="C45" s="9" t="s">
        <v>601</v>
      </c>
      <c r="D45" s="8" t="s">
        <v>634</v>
      </c>
      <c r="E45" s="8" t="e">
        <f>VLOOKUP(A45,#REF!,1,FALSE)</f>
        <v>#REF!</v>
      </c>
    </row>
    <row r="46" spans="1:5" x14ac:dyDescent="0.25">
      <c r="A46" s="9" t="s">
        <v>433</v>
      </c>
      <c r="B46" s="10">
        <v>1148</v>
      </c>
      <c r="C46" s="9" t="s">
        <v>602</v>
      </c>
      <c r="D46" s="8" t="s">
        <v>634</v>
      </c>
      <c r="E46" s="8" t="e">
        <f>VLOOKUP(A46,#REF!,1,FALSE)</f>
        <v>#REF!</v>
      </c>
    </row>
    <row r="47" spans="1:5" x14ac:dyDescent="0.25">
      <c r="A47" s="9" t="s">
        <v>95</v>
      </c>
      <c r="B47" s="10">
        <v>1181</v>
      </c>
      <c r="C47" s="9" t="s">
        <v>603</v>
      </c>
      <c r="D47" s="8" t="s">
        <v>634</v>
      </c>
      <c r="E47" s="8" t="e">
        <f>VLOOKUP(A47,#REF!,1,FALSE)</f>
        <v>#REF!</v>
      </c>
    </row>
    <row r="48" spans="1:5" x14ac:dyDescent="0.25">
      <c r="A48" s="9" t="s">
        <v>219</v>
      </c>
      <c r="B48" s="10"/>
      <c r="C48" s="9" t="s">
        <v>604</v>
      </c>
      <c r="D48" s="8" t="s">
        <v>634</v>
      </c>
      <c r="E48" s="8" t="e">
        <f>VLOOKUP(A48,#REF!,1,FALSE)</f>
        <v>#REF!</v>
      </c>
    </row>
    <row r="49" spans="1:5" x14ac:dyDescent="0.25">
      <c r="A49" s="9" t="s">
        <v>246</v>
      </c>
      <c r="B49" s="10">
        <v>1191</v>
      </c>
      <c r="C49" s="9" t="s">
        <v>605</v>
      </c>
      <c r="D49" s="8" t="s">
        <v>634</v>
      </c>
      <c r="E49" s="8" t="e">
        <f>VLOOKUP(A49,#REF!,1,FALSE)</f>
        <v>#REF!</v>
      </c>
    </row>
    <row r="50" spans="1:5" x14ac:dyDescent="0.25">
      <c r="A50" s="9" t="s">
        <v>235</v>
      </c>
      <c r="B50" s="10">
        <v>1382</v>
      </c>
      <c r="C50" s="9" t="s">
        <v>606</v>
      </c>
      <c r="D50" s="8" t="s">
        <v>634</v>
      </c>
      <c r="E50" s="8" t="e">
        <f>VLOOKUP(A50,#REF!,1,FALSE)</f>
        <v>#REF!</v>
      </c>
    </row>
    <row r="51" spans="1:5" x14ac:dyDescent="0.25">
      <c r="A51" s="9" t="s">
        <v>233</v>
      </c>
      <c r="B51" s="10">
        <v>1386</v>
      </c>
      <c r="C51" s="9" t="s">
        <v>607</v>
      </c>
      <c r="D51" s="8" t="s">
        <v>634</v>
      </c>
      <c r="E51" s="8" t="e">
        <f>VLOOKUP(A51,#REF!,1,FALSE)</f>
        <v>#REF!</v>
      </c>
    </row>
    <row r="52" spans="1:5" x14ac:dyDescent="0.25">
      <c r="A52" s="9" t="s">
        <v>608</v>
      </c>
      <c r="B52" s="10">
        <v>1144</v>
      </c>
      <c r="C52" s="9" t="s">
        <v>609</v>
      </c>
      <c r="D52" s="8" t="s">
        <v>634</v>
      </c>
      <c r="E52" s="8" t="e">
        <f>VLOOKUP(A52,#REF!,1,FALSE)</f>
        <v>#REF!</v>
      </c>
    </row>
    <row r="53" spans="1:5" x14ac:dyDescent="0.25">
      <c r="A53" s="11" t="s">
        <v>610</v>
      </c>
      <c r="B53" s="12">
        <v>1146</v>
      </c>
      <c r="C53" s="9" t="s">
        <v>611</v>
      </c>
      <c r="D53" s="8" t="s">
        <v>634</v>
      </c>
      <c r="E53" s="8" t="e">
        <f>VLOOKUP(A53,#REF!,1,FALSE)</f>
        <v>#REF!</v>
      </c>
    </row>
    <row r="54" spans="1:5" x14ac:dyDescent="0.25">
      <c r="A54" s="9" t="s">
        <v>612</v>
      </c>
      <c r="B54" s="10">
        <v>1147</v>
      </c>
      <c r="C54" s="9" t="s">
        <v>613</v>
      </c>
      <c r="D54" s="8" t="s">
        <v>634</v>
      </c>
      <c r="E54" s="8" t="e">
        <f>VLOOKUP(A54,#REF!,1,FALSE)</f>
        <v>#REF!</v>
      </c>
    </row>
    <row r="55" spans="1:5" x14ac:dyDescent="0.25">
      <c r="A55" s="9" t="s">
        <v>107</v>
      </c>
      <c r="B55" s="10">
        <v>1208</v>
      </c>
      <c r="C55" s="9" t="s">
        <v>614</v>
      </c>
      <c r="D55" s="8" t="s">
        <v>634</v>
      </c>
      <c r="E55" s="8" t="e">
        <f>VLOOKUP(A55,#REF!,1,FALSE)</f>
        <v>#REF!</v>
      </c>
    </row>
    <row r="56" spans="1:5" x14ac:dyDescent="0.25">
      <c r="A56" s="9" t="s">
        <v>249</v>
      </c>
      <c r="B56" s="10">
        <v>1959</v>
      </c>
      <c r="C56" s="9" t="s">
        <v>615</v>
      </c>
      <c r="D56" s="8" t="s">
        <v>634</v>
      </c>
      <c r="E56" s="8" t="e">
        <f>VLOOKUP(A56,#REF!,1,FALSE)</f>
        <v>#REF!</v>
      </c>
    </row>
    <row r="57" spans="1:5" x14ac:dyDescent="0.25">
      <c r="A57" s="9" t="s">
        <v>556</v>
      </c>
      <c r="B57" s="10">
        <v>1083</v>
      </c>
      <c r="C57" s="9" t="s">
        <v>616</v>
      </c>
      <c r="D57" s="8" t="s">
        <v>634</v>
      </c>
      <c r="E57" s="8" t="e">
        <f>VLOOKUP(A57,#REF!,1,FALSE)</f>
        <v>#REF!</v>
      </c>
    </row>
    <row r="58" spans="1:5" x14ac:dyDescent="0.25">
      <c r="A58" s="9" t="s">
        <v>94</v>
      </c>
      <c r="B58" s="10">
        <v>1177</v>
      </c>
      <c r="C58" s="9" t="s">
        <v>617</v>
      </c>
      <c r="D58" s="8" t="s">
        <v>634</v>
      </c>
      <c r="E58" s="8" t="e">
        <f>VLOOKUP(A58,#REF!,1,FALSE)</f>
        <v>#REF!</v>
      </c>
    </row>
    <row r="59" spans="1:5" x14ac:dyDescent="0.25">
      <c r="A59" s="9" t="s">
        <v>70</v>
      </c>
      <c r="B59" s="10">
        <v>1101</v>
      </c>
      <c r="C59" s="9" t="s">
        <v>618</v>
      </c>
      <c r="D59" s="8" t="s">
        <v>634</v>
      </c>
      <c r="E59" s="8" t="e">
        <f>VLOOKUP(A59,#REF!,1,FALSE)</f>
        <v>#REF!</v>
      </c>
    </row>
    <row r="60" spans="1:5" x14ac:dyDescent="0.25">
      <c r="A60" s="9" t="s">
        <v>82</v>
      </c>
      <c r="B60" s="10">
        <v>1464</v>
      </c>
      <c r="C60" s="9" t="s">
        <v>619</v>
      </c>
      <c r="D60" s="8" t="s">
        <v>634</v>
      </c>
      <c r="E60" s="8" t="e">
        <f>VLOOKUP(A60,#REF!,1,FALSE)</f>
        <v>#REF!</v>
      </c>
    </row>
    <row r="61" spans="1:5" x14ac:dyDescent="0.25">
      <c r="A61" s="9" t="s">
        <v>620</v>
      </c>
      <c r="B61" s="10">
        <v>2911</v>
      </c>
      <c r="C61" s="9" t="s">
        <v>621</v>
      </c>
      <c r="D61" s="8" t="s">
        <v>634</v>
      </c>
      <c r="E61" s="8" t="e">
        <f>VLOOKUP(A61,#REF!,1,FALSE)</f>
        <v>#REF!</v>
      </c>
    </row>
    <row r="62" spans="1:5" x14ac:dyDescent="0.25">
      <c r="A62" s="9" t="s">
        <v>622</v>
      </c>
      <c r="B62" s="10">
        <v>2912</v>
      </c>
      <c r="C62" s="9" t="s">
        <v>623</v>
      </c>
      <c r="D62" s="8" t="s">
        <v>634</v>
      </c>
      <c r="E62" s="8" t="e">
        <f>VLOOKUP(A62,#REF!,1,FALSE)</f>
        <v>#REF!</v>
      </c>
    </row>
    <row r="63" spans="1:5" x14ac:dyDescent="0.25">
      <c r="A63" s="9" t="s">
        <v>624</v>
      </c>
      <c r="B63" s="10">
        <v>2915</v>
      </c>
      <c r="C63" s="9" t="s">
        <v>625</v>
      </c>
      <c r="D63" s="8" t="s">
        <v>634</v>
      </c>
      <c r="E63" s="8" t="e">
        <f>VLOOKUP(A63,#REF!,1,FALSE)</f>
        <v>#REF!</v>
      </c>
    </row>
    <row r="64" spans="1:5" x14ac:dyDescent="0.25">
      <c r="A64" s="9" t="s">
        <v>626</v>
      </c>
      <c r="B64" s="10">
        <v>2916</v>
      </c>
      <c r="C64" s="9" t="s">
        <v>627</v>
      </c>
      <c r="D64" s="8" t="s">
        <v>634</v>
      </c>
      <c r="E64" s="8" t="e">
        <f>VLOOKUP(A64,#REF!,1,FALSE)</f>
        <v>#REF!</v>
      </c>
    </row>
    <row r="65" spans="1:5" x14ac:dyDescent="0.25">
      <c r="A65" s="9" t="s">
        <v>628</v>
      </c>
      <c r="B65" s="10">
        <v>2919</v>
      </c>
      <c r="C65" s="9" t="s">
        <v>629</v>
      </c>
      <c r="D65" s="8" t="s">
        <v>634</v>
      </c>
      <c r="E65" s="8" t="e">
        <f>VLOOKUP(A65,#REF!,1,FALSE)</f>
        <v>#REF!</v>
      </c>
    </row>
    <row r="66" spans="1:5" x14ac:dyDescent="0.25">
      <c r="A66" s="9" t="s">
        <v>245</v>
      </c>
      <c r="B66" s="10">
        <v>1461</v>
      </c>
      <c r="C66" s="9" t="s">
        <v>630</v>
      </c>
      <c r="D66" s="8" t="s">
        <v>634</v>
      </c>
      <c r="E66" s="8" t="e">
        <f>VLOOKUP(A66,#REF!,1,FALSE)</f>
        <v>#REF!</v>
      </c>
    </row>
    <row r="67" spans="1:5" x14ac:dyDescent="0.25">
      <c r="A67" s="9" t="s">
        <v>631</v>
      </c>
      <c r="B67" s="10">
        <v>2920</v>
      </c>
      <c r="C67" s="9" t="s">
        <v>632</v>
      </c>
      <c r="D67" s="8" t="s">
        <v>634</v>
      </c>
      <c r="E67" s="8" t="e">
        <f>VLOOKUP(A67,#REF!,1,FALSE)</f>
        <v>#REF!</v>
      </c>
    </row>
  </sheetData>
  <mergeCells count="2">
    <mergeCell ref="A2:C2"/>
    <mergeCell ref="A13:C1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BCA362-6891-4732-8F8B-DE13C2E37669}">
  <dimension ref="A1:JF186"/>
  <sheetViews>
    <sheetView workbookViewId="0"/>
  </sheetViews>
  <sheetFormatPr baseColWidth="10" defaultRowHeight="11.25" x14ac:dyDescent="0.2"/>
  <cols>
    <col min="1" max="16384" width="11.42578125" style="206"/>
  </cols>
  <sheetData>
    <row r="1" spans="1:266" s="16" customFormat="1" ht="117.6" customHeight="1" x14ac:dyDescent="0.2">
      <c r="A1" s="18" t="s">
        <v>409</v>
      </c>
      <c r="B1" s="18" t="s">
        <v>1020</v>
      </c>
      <c r="C1" s="18" t="s">
        <v>1297</v>
      </c>
      <c r="D1" s="18" t="s">
        <v>1298</v>
      </c>
      <c r="E1" s="18" t="s">
        <v>412</v>
      </c>
      <c r="F1" s="204" t="s">
        <v>690</v>
      </c>
      <c r="G1" s="204" t="s">
        <v>793</v>
      </c>
      <c r="H1" s="204" t="s">
        <v>1525</v>
      </c>
      <c r="I1" s="204" t="s">
        <v>1524</v>
      </c>
      <c r="J1" s="204" t="s">
        <v>1624</v>
      </c>
      <c r="K1" s="204" t="s">
        <v>1625</v>
      </c>
      <c r="L1" s="204" t="s">
        <v>1626</v>
      </c>
      <c r="M1" s="204" t="s">
        <v>1627</v>
      </c>
      <c r="N1" s="205" t="s">
        <v>1628</v>
      </c>
      <c r="O1" s="204" t="s">
        <v>1103</v>
      </c>
      <c r="P1" s="204" t="s">
        <v>1104</v>
      </c>
      <c r="Q1" s="204" t="s">
        <v>1094</v>
      </c>
      <c r="R1" s="97" t="s">
        <v>1095</v>
      </c>
      <c r="S1" s="97" t="s">
        <v>1526</v>
      </c>
      <c r="T1" s="97" t="s">
        <v>1527</v>
      </c>
      <c r="U1" s="37" t="s">
        <v>1512</v>
      </c>
      <c r="V1" s="37" t="s">
        <v>1513</v>
      </c>
      <c r="W1" s="37" t="s">
        <v>1514</v>
      </c>
      <c r="X1" s="37" t="s">
        <v>1515</v>
      </c>
      <c r="Y1" s="37" t="s">
        <v>1516</v>
      </c>
      <c r="Z1" s="38" t="s">
        <v>895</v>
      </c>
      <c r="AA1" s="41" t="s">
        <v>971</v>
      </c>
      <c r="AB1" s="41" t="s">
        <v>974</v>
      </c>
      <c r="AC1" s="41" t="s">
        <v>922</v>
      </c>
      <c r="AD1" s="151" t="s">
        <v>1231</v>
      </c>
      <c r="AE1" s="152" t="s">
        <v>1651</v>
      </c>
      <c r="AF1" s="152" t="s">
        <v>1652</v>
      </c>
      <c r="AG1" s="152" t="s">
        <v>962</v>
      </c>
      <c r="AH1" s="151" t="s">
        <v>963</v>
      </c>
      <c r="AI1" s="152" t="s">
        <v>964</v>
      </c>
      <c r="AJ1" s="152" t="s">
        <v>965</v>
      </c>
      <c r="AK1" s="152" t="s">
        <v>966</v>
      </c>
      <c r="AL1" s="152" t="s">
        <v>967</v>
      </c>
      <c r="AM1" s="151" t="s">
        <v>968</v>
      </c>
      <c r="AN1" s="152" t="s">
        <v>969</v>
      </c>
      <c r="AO1" s="152" t="s">
        <v>970</v>
      </c>
      <c r="AP1" s="151" t="s">
        <v>950</v>
      </c>
      <c r="AQ1" s="140" t="s">
        <v>410</v>
      </c>
      <c r="AR1" s="140" t="s">
        <v>977</v>
      </c>
      <c r="AS1" s="140" t="s">
        <v>410</v>
      </c>
      <c r="AT1" s="140" t="s">
        <v>980</v>
      </c>
      <c r="AU1" s="51" t="s">
        <v>410</v>
      </c>
      <c r="AV1" s="51" t="s">
        <v>978</v>
      </c>
      <c r="AW1" s="51" t="s">
        <v>410</v>
      </c>
      <c r="AX1" s="51" t="s">
        <v>979</v>
      </c>
      <c r="AY1" s="47" t="s">
        <v>410</v>
      </c>
      <c r="AZ1" s="47" t="s">
        <v>981</v>
      </c>
      <c r="BA1" s="43" t="s">
        <v>410</v>
      </c>
      <c r="BB1" s="43" t="s">
        <v>982</v>
      </c>
      <c r="BC1" s="56" t="s">
        <v>411</v>
      </c>
      <c r="BD1" s="56" t="s">
        <v>983</v>
      </c>
      <c r="BE1" s="56" t="s">
        <v>984</v>
      </c>
      <c r="BF1" s="56" t="s">
        <v>985</v>
      </c>
      <c r="BG1" s="60" t="s">
        <v>268</v>
      </c>
      <c r="BH1" s="60" t="s">
        <v>986</v>
      </c>
      <c r="BI1" s="60" t="s">
        <v>988</v>
      </c>
      <c r="BJ1" s="60" t="s">
        <v>987</v>
      </c>
      <c r="BK1" s="64" t="s">
        <v>269</v>
      </c>
      <c r="BL1" s="64" t="s">
        <v>989</v>
      </c>
      <c r="BM1" s="64" t="s">
        <v>797</v>
      </c>
      <c r="BN1" s="64" t="s">
        <v>1553</v>
      </c>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row>
    <row r="2" spans="1:266" s="27" customFormat="1" ht="35.1" customHeight="1" x14ac:dyDescent="0.2">
      <c r="A2" s="18" t="s">
        <v>731</v>
      </c>
      <c r="B2" s="121"/>
      <c r="C2" s="18" t="s">
        <v>703</v>
      </c>
      <c r="D2" s="18" t="s">
        <v>703</v>
      </c>
      <c r="E2" s="123">
        <v>2566</v>
      </c>
      <c r="F2" s="22"/>
      <c r="G2" s="22"/>
      <c r="H2" s="22">
        <v>37</v>
      </c>
      <c r="I2" s="22" t="s">
        <v>431</v>
      </c>
      <c r="J2" s="142">
        <v>37</v>
      </c>
      <c r="K2" s="142" t="s">
        <v>431</v>
      </c>
      <c r="L2" s="142" t="s">
        <v>1227</v>
      </c>
      <c r="M2" s="142" t="s">
        <v>1228</v>
      </c>
      <c r="N2" s="165" t="s">
        <v>1229</v>
      </c>
      <c r="O2" s="22"/>
      <c r="P2" s="22" t="s">
        <v>634</v>
      </c>
      <c r="Q2" s="22" t="s">
        <v>1646</v>
      </c>
      <c r="R2" s="98"/>
      <c r="S2" s="98" t="s">
        <v>1114</v>
      </c>
      <c r="T2" s="98" t="s">
        <v>634</v>
      </c>
      <c r="U2" s="39" t="s">
        <v>1199</v>
      </c>
      <c r="V2" s="39" t="s">
        <v>1199</v>
      </c>
      <c r="W2" s="39" t="s">
        <v>1199</v>
      </c>
      <c r="X2" s="39" t="s">
        <v>1199</v>
      </c>
      <c r="Y2" s="39" t="s">
        <v>1199</v>
      </c>
      <c r="Z2" s="39" t="s">
        <v>790</v>
      </c>
      <c r="AA2" s="42" t="s">
        <v>1522</v>
      </c>
      <c r="AB2" s="42" t="s">
        <v>1129</v>
      </c>
      <c r="AC2" s="42" t="s">
        <v>929</v>
      </c>
      <c r="AD2" s="86" t="s">
        <v>1233</v>
      </c>
      <c r="AE2" s="86" t="s">
        <v>1199</v>
      </c>
      <c r="AF2" s="86" t="s">
        <v>1199</v>
      </c>
      <c r="AG2" s="86" t="s">
        <v>1199</v>
      </c>
      <c r="AH2" s="86" t="s">
        <v>791</v>
      </c>
      <c r="AI2" s="86" t="s">
        <v>1199</v>
      </c>
      <c r="AJ2" s="86" t="s">
        <v>1199</v>
      </c>
      <c r="AK2" s="86" t="s">
        <v>1199</v>
      </c>
      <c r="AL2" s="86" t="s">
        <v>1199</v>
      </c>
      <c r="AM2" s="86" t="s">
        <v>791</v>
      </c>
      <c r="AN2" s="86" t="s">
        <v>1199</v>
      </c>
      <c r="AO2" s="86" t="s">
        <v>1199</v>
      </c>
      <c r="AP2" s="86" t="s">
        <v>1199</v>
      </c>
      <c r="AQ2" s="69" t="s">
        <v>837</v>
      </c>
      <c r="AR2" s="70" t="s">
        <v>837</v>
      </c>
      <c r="AS2" s="69" t="s">
        <v>837</v>
      </c>
      <c r="AT2" s="70" t="s">
        <v>837</v>
      </c>
      <c r="AU2" s="52" t="s">
        <v>837</v>
      </c>
      <c r="AV2" s="52" t="s">
        <v>837</v>
      </c>
      <c r="AW2" s="53" t="s">
        <v>837</v>
      </c>
      <c r="AX2" s="52" t="s">
        <v>837</v>
      </c>
      <c r="AY2" s="48" t="s">
        <v>837</v>
      </c>
      <c r="AZ2" s="48" t="s">
        <v>837</v>
      </c>
      <c r="BA2" s="44" t="s">
        <v>837</v>
      </c>
      <c r="BB2" s="44" t="s">
        <v>837</v>
      </c>
      <c r="BC2" s="57" t="s">
        <v>837</v>
      </c>
      <c r="BD2" s="75" t="s">
        <v>837</v>
      </c>
      <c r="BE2" s="57" t="s">
        <v>837</v>
      </c>
      <c r="BF2" s="57" t="s">
        <v>837</v>
      </c>
      <c r="BG2" s="61" t="s">
        <v>837</v>
      </c>
      <c r="BH2" s="61" t="s">
        <v>837</v>
      </c>
      <c r="BI2" s="61" t="s">
        <v>837</v>
      </c>
      <c r="BJ2" s="61" t="s">
        <v>837</v>
      </c>
      <c r="BK2" s="65" t="s">
        <v>837</v>
      </c>
      <c r="BL2" s="65" t="s">
        <v>837</v>
      </c>
      <c r="BM2" s="65" t="s">
        <v>837</v>
      </c>
      <c r="BN2" s="65"/>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c r="IS2" s="14"/>
      <c r="IT2" s="14"/>
      <c r="IU2" s="14"/>
      <c r="IV2" s="14"/>
      <c r="IW2" s="14"/>
      <c r="IX2" s="14"/>
      <c r="IY2" s="14"/>
      <c r="IZ2" s="14"/>
      <c r="JA2" s="14"/>
      <c r="JB2" s="14"/>
      <c r="JC2" s="14"/>
      <c r="JD2" s="14"/>
      <c r="JE2" s="14"/>
      <c r="JF2" s="14"/>
    </row>
    <row r="3" spans="1:266" s="27" customFormat="1" ht="35.1" customHeight="1" x14ac:dyDescent="0.2">
      <c r="A3" s="18" t="s">
        <v>741</v>
      </c>
      <c r="B3" s="121"/>
      <c r="C3" s="18" t="s">
        <v>713</v>
      </c>
      <c r="D3" s="18" t="s">
        <v>713</v>
      </c>
      <c r="E3" s="123">
        <v>5248</v>
      </c>
      <c r="F3" s="22"/>
      <c r="G3" s="22"/>
      <c r="H3" s="22">
        <v>37</v>
      </c>
      <c r="I3" s="22" t="s">
        <v>431</v>
      </c>
      <c r="J3" s="142">
        <v>37</v>
      </c>
      <c r="K3" s="142" t="s">
        <v>431</v>
      </c>
      <c r="L3" s="142" t="s">
        <v>1227</v>
      </c>
      <c r="M3" s="142" t="s">
        <v>1228</v>
      </c>
      <c r="N3" s="165" t="s">
        <v>1229</v>
      </c>
      <c r="O3" s="22"/>
      <c r="P3" s="22" t="s">
        <v>634</v>
      </c>
      <c r="Q3" s="22" t="s">
        <v>1646</v>
      </c>
      <c r="R3" s="98"/>
      <c r="S3" s="98" t="s">
        <v>1114</v>
      </c>
      <c r="T3" s="98" t="s">
        <v>634</v>
      </c>
      <c r="U3" s="39" t="s">
        <v>1199</v>
      </c>
      <c r="V3" s="39" t="s">
        <v>1199</v>
      </c>
      <c r="W3" s="39" t="s">
        <v>1199</v>
      </c>
      <c r="X3" s="39" t="s">
        <v>1199</v>
      </c>
      <c r="Y3" s="39" t="s">
        <v>1199</v>
      </c>
      <c r="Z3" s="39" t="s">
        <v>790</v>
      </c>
      <c r="AA3" s="42" t="s">
        <v>1522</v>
      </c>
      <c r="AB3" s="42" t="s">
        <v>1129</v>
      </c>
      <c r="AC3" s="42" t="s">
        <v>929</v>
      </c>
      <c r="AD3" s="86" t="s">
        <v>1233</v>
      </c>
      <c r="AE3" s="86" t="s">
        <v>1199</v>
      </c>
      <c r="AF3" s="86" t="s">
        <v>1199</v>
      </c>
      <c r="AG3" s="86" t="s">
        <v>1199</v>
      </c>
      <c r="AH3" s="86" t="s">
        <v>791</v>
      </c>
      <c r="AI3" s="86" t="s">
        <v>1199</v>
      </c>
      <c r="AJ3" s="86" t="s">
        <v>1199</v>
      </c>
      <c r="AK3" s="86" t="s">
        <v>1199</v>
      </c>
      <c r="AL3" s="86" t="s">
        <v>1199</v>
      </c>
      <c r="AM3" s="86" t="s">
        <v>791</v>
      </c>
      <c r="AN3" s="86" t="s">
        <v>1199</v>
      </c>
      <c r="AO3" s="86" t="s">
        <v>1199</v>
      </c>
      <c r="AP3" s="86" t="s">
        <v>1199</v>
      </c>
      <c r="AQ3" s="69" t="s">
        <v>837</v>
      </c>
      <c r="AR3" s="70" t="s">
        <v>837</v>
      </c>
      <c r="AS3" s="69" t="s">
        <v>837</v>
      </c>
      <c r="AT3" s="70" t="s">
        <v>837</v>
      </c>
      <c r="AU3" s="52" t="s">
        <v>837</v>
      </c>
      <c r="AV3" s="52" t="s">
        <v>837</v>
      </c>
      <c r="AW3" s="53" t="s">
        <v>837</v>
      </c>
      <c r="AX3" s="52" t="s">
        <v>837</v>
      </c>
      <c r="AY3" s="48" t="s">
        <v>837</v>
      </c>
      <c r="AZ3" s="48" t="s">
        <v>837</v>
      </c>
      <c r="BA3" s="44" t="s">
        <v>837</v>
      </c>
      <c r="BB3" s="44" t="s">
        <v>837</v>
      </c>
      <c r="BC3" s="57" t="s">
        <v>837</v>
      </c>
      <c r="BD3" s="75" t="s">
        <v>837</v>
      </c>
      <c r="BE3" s="57" t="s">
        <v>837</v>
      </c>
      <c r="BF3" s="57" t="s">
        <v>837</v>
      </c>
      <c r="BG3" s="61" t="s">
        <v>837</v>
      </c>
      <c r="BH3" s="61" t="s">
        <v>837</v>
      </c>
      <c r="BI3" s="61" t="s">
        <v>837</v>
      </c>
      <c r="BJ3" s="61" t="s">
        <v>837</v>
      </c>
      <c r="BK3" s="65" t="s">
        <v>837</v>
      </c>
      <c r="BL3" s="65" t="s">
        <v>837</v>
      </c>
      <c r="BM3" s="65" t="s">
        <v>837</v>
      </c>
      <c r="BN3" s="65"/>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c r="IX3" s="14"/>
      <c r="IY3" s="14"/>
      <c r="IZ3" s="14"/>
      <c r="JA3" s="14"/>
      <c r="JB3" s="14"/>
      <c r="JC3" s="14"/>
      <c r="JD3" s="14"/>
      <c r="JE3" s="14"/>
      <c r="JF3" s="14"/>
    </row>
    <row r="4" spans="1:266" s="27" customFormat="1" ht="35.1" customHeight="1" x14ac:dyDescent="0.2">
      <c r="A4" s="18" t="s">
        <v>730</v>
      </c>
      <c r="B4" s="121"/>
      <c r="C4" s="18" t="s">
        <v>702</v>
      </c>
      <c r="D4" s="18" t="s">
        <v>702</v>
      </c>
      <c r="E4" s="123">
        <v>2575</v>
      </c>
      <c r="F4" s="22"/>
      <c r="G4" s="22"/>
      <c r="H4" s="22">
        <v>37</v>
      </c>
      <c r="I4" s="22" t="s">
        <v>431</v>
      </c>
      <c r="J4" s="142">
        <v>37</v>
      </c>
      <c r="K4" s="142" t="s">
        <v>431</v>
      </c>
      <c r="L4" s="142" t="s">
        <v>1227</v>
      </c>
      <c r="M4" s="142" t="s">
        <v>1228</v>
      </c>
      <c r="N4" s="165" t="s">
        <v>1229</v>
      </c>
      <c r="O4" s="22"/>
      <c r="P4" s="22" t="s">
        <v>634</v>
      </c>
      <c r="Q4" s="22" t="s">
        <v>1646</v>
      </c>
      <c r="R4" s="98"/>
      <c r="S4" s="98" t="s">
        <v>1114</v>
      </c>
      <c r="T4" s="98" t="s">
        <v>634</v>
      </c>
      <c r="U4" s="39" t="s">
        <v>1199</v>
      </c>
      <c r="V4" s="39" t="s">
        <v>1199</v>
      </c>
      <c r="W4" s="39" t="s">
        <v>1199</v>
      </c>
      <c r="X4" s="39" t="s">
        <v>1199</v>
      </c>
      <c r="Y4" s="39" t="s">
        <v>1199</v>
      </c>
      <c r="Z4" s="39" t="s">
        <v>790</v>
      </c>
      <c r="AA4" s="42" t="s">
        <v>1522</v>
      </c>
      <c r="AB4" s="42" t="s">
        <v>1129</v>
      </c>
      <c r="AC4" s="42" t="s">
        <v>929</v>
      </c>
      <c r="AD4" s="86" t="s">
        <v>1233</v>
      </c>
      <c r="AE4" s="86" t="s">
        <v>1199</v>
      </c>
      <c r="AF4" s="86" t="s">
        <v>1199</v>
      </c>
      <c r="AG4" s="86" t="s">
        <v>1199</v>
      </c>
      <c r="AH4" s="86" t="s">
        <v>791</v>
      </c>
      <c r="AI4" s="86" t="s">
        <v>1199</v>
      </c>
      <c r="AJ4" s="86" t="s">
        <v>1199</v>
      </c>
      <c r="AK4" s="86" t="s">
        <v>1199</v>
      </c>
      <c r="AL4" s="86" t="s">
        <v>1199</v>
      </c>
      <c r="AM4" s="86" t="s">
        <v>791</v>
      </c>
      <c r="AN4" s="86" t="s">
        <v>1199</v>
      </c>
      <c r="AO4" s="86" t="s">
        <v>1199</v>
      </c>
      <c r="AP4" s="86" t="s">
        <v>1199</v>
      </c>
      <c r="AQ4" s="69" t="s">
        <v>837</v>
      </c>
      <c r="AR4" s="70" t="s">
        <v>837</v>
      </c>
      <c r="AS4" s="69" t="s">
        <v>837</v>
      </c>
      <c r="AT4" s="70" t="s">
        <v>837</v>
      </c>
      <c r="AU4" s="52" t="s">
        <v>837</v>
      </c>
      <c r="AV4" s="52" t="s">
        <v>837</v>
      </c>
      <c r="AW4" s="53" t="s">
        <v>837</v>
      </c>
      <c r="AX4" s="52" t="s">
        <v>837</v>
      </c>
      <c r="AY4" s="48" t="s">
        <v>837</v>
      </c>
      <c r="AZ4" s="48" t="s">
        <v>837</v>
      </c>
      <c r="BA4" s="44" t="s">
        <v>837</v>
      </c>
      <c r="BB4" s="44" t="s">
        <v>837</v>
      </c>
      <c r="BC4" s="57" t="s">
        <v>837</v>
      </c>
      <c r="BD4" s="75" t="s">
        <v>837</v>
      </c>
      <c r="BE4" s="57" t="s">
        <v>837</v>
      </c>
      <c r="BF4" s="57" t="s">
        <v>837</v>
      </c>
      <c r="BG4" s="61" t="s">
        <v>837</v>
      </c>
      <c r="BH4" s="61" t="s">
        <v>837</v>
      </c>
      <c r="BI4" s="61" t="s">
        <v>837</v>
      </c>
      <c r="BJ4" s="61" t="s">
        <v>837</v>
      </c>
      <c r="BK4" s="65" t="s">
        <v>837</v>
      </c>
      <c r="BL4" s="65" t="s">
        <v>837</v>
      </c>
      <c r="BM4" s="65" t="s">
        <v>837</v>
      </c>
      <c r="BN4" s="65"/>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row>
    <row r="5" spans="1:266" s="27" customFormat="1" ht="35.1" customHeight="1" x14ac:dyDescent="0.2">
      <c r="A5" s="18" t="s">
        <v>739</v>
      </c>
      <c r="B5" s="121"/>
      <c r="C5" s="18" t="s">
        <v>711</v>
      </c>
      <c r="D5" s="18" t="s">
        <v>711</v>
      </c>
      <c r="E5" s="123">
        <v>2596</v>
      </c>
      <c r="F5" s="22"/>
      <c r="G5" s="22"/>
      <c r="H5" s="22">
        <v>37</v>
      </c>
      <c r="I5" s="22" t="s">
        <v>431</v>
      </c>
      <c r="J5" s="142">
        <v>37</v>
      </c>
      <c r="K5" s="142" t="s">
        <v>431</v>
      </c>
      <c r="L5" s="142" t="s">
        <v>1227</v>
      </c>
      <c r="M5" s="142" t="s">
        <v>1228</v>
      </c>
      <c r="N5" s="165" t="s">
        <v>1229</v>
      </c>
      <c r="O5" s="22"/>
      <c r="P5" s="22" t="s">
        <v>634</v>
      </c>
      <c r="Q5" s="22" t="s">
        <v>1646</v>
      </c>
      <c r="R5" s="98"/>
      <c r="S5" s="98" t="s">
        <v>1114</v>
      </c>
      <c r="T5" s="98" t="s">
        <v>634</v>
      </c>
      <c r="U5" s="39" t="s">
        <v>1199</v>
      </c>
      <c r="V5" s="39" t="s">
        <v>1199</v>
      </c>
      <c r="W5" s="39" t="s">
        <v>1199</v>
      </c>
      <c r="X5" s="39" t="s">
        <v>1199</v>
      </c>
      <c r="Y5" s="39" t="s">
        <v>1199</v>
      </c>
      <c r="Z5" s="39" t="s">
        <v>790</v>
      </c>
      <c r="AA5" s="42" t="s">
        <v>1522</v>
      </c>
      <c r="AB5" s="42" t="s">
        <v>1129</v>
      </c>
      <c r="AC5" s="42" t="s">
        <v>929</v>
      </c>
      <c r="AD5" s="86" t="s">
        <v>1233</v>
      </c>
      <c r="AE5" s="86" t="s">
        <v>1199</v>
      </c>
      <c r="AF5" s="86" t="s">
        <v>1199</v>
      </c>
      <c r="AG5" s="86" t="s">
        <v>1199</v>
      </c>
      <c r="AH5" s="86" t="s">
        <v>791</v>
      </c>
      <c r="AI5" s="86" t="s">
        <v>1199</v>
      </c>
      <c r="AJ5" s="86" t="s">
        <v>1199</v>
      </c>
      <c r="AK5" s="86" t="s">
        <v>1199</v>
      </c>
      <c r="AL5" s="86" t="s">
        <v>1199</v>
      </c>
      <c r="AM5" s="86" t="s">
        <v>791</v>
      </c>
      <c r="AN5" s="86" t="s">
        <v>1199</v>
      </c>
      <c r="AO5" s="86" t="s">
        <v>1199</v>
      </c>
      <c r="AP5" s="86" t="s">
        <v>1199</v>
      </c>
      <c r="AQ5" s="69" t="s">
        <v>837</v>
      </c>
      <c r="AR5" s="70" t="s">
        <v>837</v>
      </c>
      <c r="AS5" s="69" t="s">
        <v>837</v>
      </c>
      <c r="AT5" s="70" t="s">
        <v>837</v>
      </c>
      <c r="AU5" s="52" t="s">
        <v>837</v>
      </c>
      <c r="AV5" s="52" t="s">
        <v>837</v>
      </c>
      <c r="AW5" s="53" t="s">
        <v>837</v>
      </c>
      <c r="AX5" s="52" t="s">
        <v>837</v>
      </c>
      <c r="AY5" s="48" t="s">
        <v>837</v>
      </c>
      <c r="AZ5" s="48" t="s">
        <v>837</v>
      </c>
      <c r="BA5" s="44" t="s">
        <v>837</v>
      </c>
      <c r="BB5" s="44" t="s">
        <v>837</v>
      </c>
      <c r="BC5" s="57" t="s">
        <v>837</v>
      </c>
      <c r="BD5" s="75" t="s">
        <v>837</v>
      </c>
      <c r="BE5" s="57" t="s">
        <v>837</v>
      </c>
      <c r="BF5" s="57" t="s">
        <v>837</v>
      </c>
      <c r="BG5" s="61" t="s">
        <v>837</v>
      </c>
      <c r="BH5" s="61" t="s">
        <v>837</v>
      </c>
      <c r="BI5" s="61" t="s">
        <v>837</v>
      </c>
      <c r="BJ5" s="61" t="s">
        <v>837</v>
      </c>
      <c r="BK5" s="65" t="s">
        <v>837</v>
      </c>
      <c r="BL5" s="65" t="s">
        <v>837</v>
      </c>
      <c r="BM5" s="65" t="s">
        <v>837</v>
      </c>
      <c r="BN5" s="65"/>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c r="IW5" s="14"/>
      <c r="IX5" s="14"/>
      <c r="IY5" s="14"/>
      <c r="IZ5" s="14"/>
      <c r="JA5" s="14"/>
      <c r="JB5" s="14"/>
      <c r="JC5" s="14"/>
      <c r="JD5" s="14"/>
      <c r="JE5" s="14"/>
      <c r="JF5" s="14"/>
    </row>
    <row r="6" spans="1:266" s="27" customFormat="1" ht="35.1" customHeight="1" x14ac:dyDescent="0.2">
      <c r="A6" s="18" t="s">
        <v>740</v>
      </c>
      <c r="B6" s="121"/>
      <c r="C6" s="18" t="s">
        <v>712</v>
      </c>
      <c r="D6" s="18" t="s">
        <v>712</v>
      </c>
      <c r="E6" s="123">
        <v>2597</v>
      </c>
      <c r="F6" s="22"/>
      <c r="G6" s="22"/>
      <c r="H6" s="22">
        <v>37</v>
      </c>
      <c r="I6" s="22" t="s">
        <v>431</v>
      </c>
      <c r="J6" s="142">
        <v>37</v>
      </c>
      <c r="K6" s="142" t="s">
        <v>431</v>
      </c>
      <c r="L6" s="142" t="s">
        <v>1227</v>
      </c>
      <c r="M6" s="142" t="s">
        <v>1228</v>
      </c>
      <c r="N6" s="165" t="s">
        <v>1229</v>
      </c>
      <c r="O6" s="22"/>
      <c r="P6" s="22" t="s">
        <v>634</v>
      </c>
      <c r="Q6" s="22" t="s">
        <v>1646</v>
      </c>
      <c r="R6" s="98"/>
      <c r="S6" s="98" t="s">
        <v>1114</v>
      </c>
      <c r="T6" s="98" t="s">
        <v>634</v>
      </c>
      <c r="U6" s="39" t="s">
        <v>1199</v>
      </c>
      <c r="V6" s="39" t="s">
        <v>1199</v>
      </c>
      <c r="W6" s="39" t="s">
        <v>1199</v>
      </c>
      <c r="X6" s="39" t="s">
        <v>1199</v>
      </c>
      <c r="Y6" s="39" t="s">
        <v>1199</v>
      </c>
      <c r="Z6" s="39" t="s">
        <v>790</v>
      </c>
      <c r="AA6" s="42" t="s">
        <v>1522</v>
      </c>
      <c r="AB6" s="42" t="s">
        <v>1129</v>
      </c>
      <c r="AC6" s="42" t="s">
        <v>929</v>
      </c>
      <c r="AD6" s="86" t="s">
        <v>1233</v>
      </c>
      <c r="AE6" s="86" t="s">
        <v>1199</v>
      </c>
      <c r="AF6" s="86" t="s">
        <v>1199</v>
      </c>
      <c r="AG6" s="86" t="s">
        <v>1199</v>
      </c>
      <c r="AH6" s="86" t="s">
        <v>791</v>
      </c>
      <c r="AI6" s="86" t="s">
        <v>1199</v>
      </c>
      <c r="AJ6" s="86" t="s">
        <v>1199</v>
      </c>
      <c r="AK6" s="86" t="s">
        <v>1199</v>
      </c>
      <c r="AL6" s="86" t="s">
        <v>1199</v>
      </c>
      <c r="AM6" s="86" t="s">
        <v>791</v>
      </c>
      <c r="AN6" s="86" t="s">
        <v>1199</v>
      </c>
      <c r="AO6" s="86" t="s">
        <v>1199</v>
      </c>
      <c r="AP6" s="86" t="s">
        <v>1199</v>
      </c>
      <c r="AQ6" s="69" t="s">
        <v>837</v>
      </c>
      <c r="AR6" s="70" t="s">
        <v>837</v>
      </c>
      <c r="AS6" s="69" t="s">
        <v>837</v>
      </c>
      <c r="AT6" s="70" t="s">
        <v>837</v>
      </c>
      <c r="AU6" s="52" t="s">
        <v>837</v>
      </c>
      <c r="AV6" s="52" t="s">
        <v>837</v>
      </c>
      <c r="AW6" s="53" t="s">
        <v>837</v>
      </c>
      <c r="AX6" s="52" t="s">
        <v>837</v>
      </c>
      <c r="AY6" s="48" t="s">
        <v>837</v>
      </c>
      <c r="AZ6" s="48" t="s">
        <v>837</v>
      </c>
      <c r="BA6" s="44" t="s">
        <v>837</v>
      </c>
      <c r="BB6" s="44" t="s">
        <v>837</v>
      </c>
      <c r="BC6" s="57" t="s">
        <v>837</v>
      </c>
      <c r="BD6" s="75" t="s">
        <v>837</v>
      </c>
      <c r="BE6" s="57" t="s">
        <v>837</v>
      </c>
      <c r="BF6" s="57" t="s">
        <v>837</v>
      </c>
      <c r="BG6" s="61" t="s">
        <v>837</v>
      </c>
      <c r="BH6" s="61" t="s">
        <v>837</v>
      </c>
      <c r="BI6" s="61" t="s">
        <v>837</v>
      </c>
      <c r="BJ6" s="61" t="s">
        <v>837</v>
      </c>
      <c r="BK6" s="65" t="s">
        <v>837</v>
      </c>
      <c r="BL6" s="65" t="s">
        <v>837</v>
      </c>
      <c r="BM6" s="65" t="s">
        <v>837</v>
      </c>
      <c r="BN6" s="65"/>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row>
    <row r="7" spans="1:266" s="27" customFormat="1" ht="35.1" customHeight="1" x14ac:dyDescent="0.2">
      <c r="A7" s="18" t="s">
        <v>727</v>
      </c>
      <c r="B7" s="121"/>
      <c r="C7" s="18" t="s">
        <v>699</v>
      </c>
      <c r="D7" s="18" t="s">
        <v>699</v>
      </c>
      <c r="E7" s="123">
        <v>2571</v>
      </c>
      <c r="F7" s="22"/>
      <c r="G7" s="22"/>
      <c r="H7" s="22">
        <v>37</v>
      </c>
      <c r="I7" s="22" t="s">
        <v>431</v>
      </c>
      <c r="J7" s="142">
        <v>37</v>
      </c>
      <c r="K7" s="142" t="s">
        <v>431</v>
      </c>
      <c r="L7" s="142" t="s">
        <v>1227</v>
      </c>
      <c r="M7" s="142" t="s">
        <v>1228</v>
      </c>
      <c r="N7" s="165" t="s">
        <v>1229</v>
      </c>
      <c r="O7" s="22"/>
      <c r="P7" s="22" t="s">
        <v>634</v>
      </c>
      <c r="Q7" s="22" t="s">
        <v>1646</v>
      </c>
      <c r="R7" s="98"/>
      <c r="S7" s="98" t="s">
        <v>1114</v>
      </c>
      <c r="T7" s="98" t="s">
        <v>634</v>
      </c>
      <c r="U7" s="39" t="s">
        <v>1199</v>
      </c>
      <c r="V7" s="39" t="s">
        <v>1199</v>
      </c>
      <c r="W7" s="39" t="s">
        <v>1199</v>
      </c>
      <c r="X7" s="39" t="s">
        <v>1199</v>
      </c>
      <c r="Y7" s="39" t="s">
        <v>1199</v>
      </c>
      <c r="Z7" s="39" t="s">
        <v>790</v>
      </c>
      <c r="AA7" s="42" t="s">
        <v>1522</v>
      </c>
      <c r="AB7" s="42" t="s">
        <v>1129</v>
      </c>
      <c r="AC7" s="42" t="s">
        <v>929</v>
      </c>
      <c r="AD7" s="86" t="s">
        <v>1233</v>
      </c>
      <c r="AE7" s="86" t="s">
        <v>1199</v>
      </c>
      <c r="AF7" s="86" t="s">
        <v>1199</v>
      </c>
      <c r="AG7" s="86" t="s">
        <v>1199</v>
      </c>
      <c r="AH7" s="86" t="s">
        <v>791</v>
      </c>
      <c r="AI7" s="86" t="s">
        <v>1199</v>
      </c>
      <c r="AJ7" s="86" t="s">
        <v>1199</v>
      </c>
      <c r="AK7" s="86" t="s">
        <v>1199</v>
      </c>
      <c r="AL7" s="86" t="s">
        <v>1199</v>
      </c>
      <c r="AM7" s="86" t="s">
        <v>791</v>
      </c>
      <c r="AN7" s="86" t="s">
        <v>1199</v>
      </c>
      <c r="AO7" s="86" t="s">
        <v>1199</v>
      </c>
      <c r="AP7" s="86" t="s">
        <v>1199</v>
      </c>
      <c r="AQ7" s="69" t="s">
        <v>837</v>
      </c>
      <c r="AR7" s="70" t="s">
        <v>837</v>
      </c>
      <c r="AS7" s="69" t="s">
        <v>837</v>
      </c>
      <c r="AT7" s="70" t="s">
        <v>837</v>
      </c>
      <c r="AU7" s="52" t="s">
        <v>837</v>
      </c>
      <c r="AV7" s="52" t="s">
        <v>837</v>
      </c>
      <c r="AW7" s="53" t="s">
        <v>837</v>
      </c>
      <c r="AX7" s="52" t="s">
        <v>837</v>
      </c>
      <c r="AY7" s="48" t="s">
        <v>837</v>
      </c>
      <c r="AZ7" s="48" t="s">
        <v>837</v>
      </c>
      <c r="BA7" s="44" t="s">
        <v>837</v>
      </c>
      <c r="BB7" s="44" t="s">
        <v>837</v>
      </c>
      <c r="BC7" s="57" t="s">
        <v>837</v>
      </c>
      <c r="BD7" s="75" t="s">
        <v>837</v>
      </c>
      <c r="BE7" s="57" t="s">
        <v>837</v>
      </c>
      <c r="BF7" s="57" t="s">
        <v>837</v>
      </c>
      <c r="BG7" s="61" t="s">
        <v>837</v>
      </c>
      <c r="BH7" s="61" t="s">
        <v>837</v>
      </c>
      <c r="BI7" s="61" t="s">
        <v>837</v>
      </c>
      <c r="BJ7" s="61" t="s">
        <v>837</v>
      </c>
      <c r="BK7" s="65" t="s">
        <v>837</v>
      </c>
      <c r="BL7" s="65" t="s">
        <v>837</v>
      </c>
      <c r="BM7" s="65" t="s">
        <v>837</v>
      </c>
      <c r="BN7" s="65"/>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row>
    <row r="8" spans="1:266" s="27" customFormat="1" ht="35.1" customHeight="1" x14ac:dyDescent="0.2">
      <c r="A8" s="18" t="s">
        <v>735</v>
      </c>
      <c r="B8" s="121"/>
      <c r="C8" s="18" t="s">
        <v>707</v>
      </c>
      <c r="D8" s="18" t="s">
        <v>707</v>
      </c>
      <c r="E8" s="123">
        <v>2591</v>
      </c>
      <c r="F8" s="22"/>
      <c r="G8" s="22"/>
      <c r="H8" s="22">
        <v>37</v>
      </c>
      <c r="I8" s="22" t="s">
        <v>431</v>
      </c>
      <c r="J8" s="142">
        <v>37</v>
      </c>
      <c r="K8" s="142" t="s">
        <v>431</v>
      </c>
      <c r="L8" s="142" t="s">
        <v>1227</v>
      </c>
      <c r="M8" s="142" t="s">
        <v>1228</v>
      </c>
      <c r="N8" s="165" t="s">
        <v>1229</v>
      </c>
      <c r="O8" s="22"/>
      <c r="P8" s="22" t="s">
        <v>634</v>
      </c>
      <c r="Q8" s="22" t="s">
        <v>1646</v>
      </c>
      <c r="R8" s="98"/>
      <c r="S8" s="98" t="s">
        <v>1114</v>
      </c>
      <c r="T8" s="98" t="s">
        <v>634</v>
      </c>
      <c r="U8" s="39" t="s">
        <v>1199</v>
      </c>
      <c r="V8" s="39" t="s">
        <v>1199</v>
      </c>
      <c r="W8" s="39" t="s">
        <v>1199</v>
      </c>
      <c r="X8" s="39" t="s">
        <v>1199</v>
      </c>
      <c r="Y8" s="39" t="s">
        <v>1199</v>
      </c>
      <c r="Z8" s="39" t="s">
        <v>790</v>
      </c>
      <c r="AA8" s="42" t="s">
        <v>1522</v>
      </c>
      <c r="AB8" s="42" t="s">
        <v>1129</v>
      </c>
      <c r="AC8" s="42" t="s">
        <v>929</v>
      </c>
      <c r="AD8" s="86" t="s">
        <v>1233</v>
      </c>
      <c r="AE8" s="86" t="s">
        <v>1199</v>
      </c>
      <c r="AF8" s="86" t="s">
        <v>1199</v>
      </c>
      <c r="AG8" s="86" t="s">
        <v>1199</v>
      </c>
      <c r="AH8" s="86" t="s">
        <v>791</v>
      </c>
      <c r="AI8" s="86" t="s">
        <v>1199</v>
      </c>
      <c r="AJ8" s="86" t="s">
        <v>1199</v>
      </c>
      <c r="AK8" s="86" t="s">
        <v>1199</v>
      </c>
      <c r="AL8" s="86" t="s">
        <v>1199</v>
      </c>
      <c r="AM8" s="86" t="s">
        <v>791</v>
      </c>
      <c r="AN8" s="86" t="s">
        <v>1199</v>
      </c>
      <c r="AO8" s="86" t="s">
        <v>1199</v>
      </c>
      <c r="AP8" s="86" t="s">
        <v>1199</v>
      </c>
      <c r="AQ8" s="69" t="s">
        <v>837</v>
      </c>
      <c r="AR8" s="70" t="s">
        <v>837</v>
      </c>
      <c r="AS8" s="69" t="s">
        <v>837</v>
      </c>
      <c r="AT8" s="70" t="s">
        <v>837</v>
      </c>
      <c r="AU8" s="52" t="s">
        <v>837</v>
      </c>
      <c r="AV8" s="52" t="s">
        <v>837</v>
      </c>
      <c r="AW8" s="53" t="s">
        <v>837</v>
      </c>
      <c r="AX8" s="52" t="s">
        <v>837</v>
      </c>
      <c r="AY8" s="48" t="s">
        <v>837</v>
      </c>
      <c r="AZ8" s="48" t="s">
        <v>837</v>
      </c>
      <c r="BA8" s="44" t="s">
        <v>837</v>
      </c>
      <c r="BB8" s="44" t="s">
        <v>837</v>
      </c>
      <c r="BC8" s="57" t="s">
        <v>837</v>
      </c>
      <c r="BD8" s="75" t="s">
        <v>837</v>
      </c>
      <c r="BE8" s="57" t="s">
        <v>837</v>
      </c>
      <c r="BF8" s="57" t="s">
        <v>837</v>
      </c>
      <c r="BG8" s="61" t="s">
        <v>837</v>
      </c>
      <c r="BH8" s="61" t="s">
        <v>837</v>
      </c>
      <c r="BI8" s="61" t="s">
        <v>837</v>
      </c>
      <c r="BJ8" s="61" t="s">
        <v>837</v>
      </c>
      <c r="BK8" s="65" t="s">
        <v>837</v>
      </c>
      <c r="BL8" s="65" t="s">
        <v>837</v>
      </c>
      <c r="BM8" s="65" t="s">
        <v>837</v>
      </c>
      <c r="BN8" s="65"/>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row>
    <row r="9" spans="1:266" s="27" customFormat="1" ht="35.1" customHeight="1" x14ac:dyDescent="0.2">
      <c r="A9" s="18" t="s">
        <v>728</v>
      </c>
      <c r="B9" s="121"/>
      <c r="C9" s="18" t="s">
        <v>700</v>
      </c>
      <c r="D9" s="18" t="s">
        <v>700</v>
      </c>
      <c r="E9" s="123">
        <v>2572</v>
      </c>
      <c r="F9" s="22"/>
      <c r="G9" s="22"/>
      <c r="H9" s="22">
        <v>37</v>
      </c>
      <c r="I9" s="22" t="s">
        <v>431</v>
      </c>
      <c r="J9" s="142">
        <v>37</v>
      </c>
      <c r="K9" s="142" t="s">
        <v>431</v>
      </c>
      <c r="L9" s="142" t="s">
        <v>1227</v>
      </c>
      <c r="M9" s="142" t="s">
        <v>1228</v>
      </c>
      <c r="N9" s="165" t="s">
        <v>1229</v>
      </c>
      <c r="O9" s="22"/>
      <c r="P9" s="22" t="s">
        <v>634</v>
      </c>
      <c r="Q9" s="22" t="s">
        <v>1646</v>
      </c>
      <c r="R9" s="98"/>
      <c r="S9" s="98" t="s">
        <v>1114</v>
      </c>
      <c r="T9" s="98" t="s">
        <v>634</v>
      </c>
      <c r="U9" s="39" t="s">
        <v>1199</v>
      </c>
      <c r="V9" s="39" t="s">
        <v>1199</v>
      </c>
      <c r="W9" s="39" t="s">
        <v>1199</v>
      </c>
      <c r="X9" s="39" t="s">
        <v>1199</v>
      </c>
      <c r="Y9" s="39" t="s">
        <v>1199</v>
      </c>
      <c r="Z9" s="39" t="s">
        <v>790</v>
      </c>
      <c r="AA9" s="42" t="s">
        <v>1522</v>
      </c>
      <c r="AB9" s="42" t="s">
        <v>1129</v>
      </c>
      <c r="AC9" s="42" t="s">
        <v>929</v>
      </c>
      <c r="AD9" s="86" t="s">
        <v>1233</v>
      </c>
      <c r="AE9" s="86" t="s">
        <v>1199</v>
      </c>
      <c r="AF9" s="86" t="s">
        <v>1199</v>
      </c>
      <c r="AG9" s="86" t="s">
        <v>1199</v>
      </c>
      <c r="AH9" s="86" t="s">
        <v>791</v>
      </c>
      <c r="AI9" s="86" t="s">
        <v>1199</v>
      </c>
      <c r="AJ9" s="86" t="s">
        <v>1199</v>
      </c>
      <c r="AK9" s="86" t="s">
        <v>1199</v>
      </c>
      <c r="AL9" s="86" t="s">
        <v>1199</v>
      </c>
      <c r="AM9" s="86" t="s">
        <v>791</v>
      </c>
      <c r="AN9" s="86" t="s">
        <v>1199</v>
      </c>
      <c r="AO9" s="86" t="s">
        <v>1199</v>
      </c>
      <c r="AP9" s="86" t="s">
        <v>1199</v>
      </c>
      <c r="AQ9" s="69" t="s">
        <v>837</v>
      </c>
      <c r="AR9" s="70" t="s">
        <v>837</v>
      </c>
      <c r="AS9" s="69" t="s">
        <v>837</v>
      </c>
      <c r="AT9" s="70" t="s">
        <v>837</v>
      </c>
      <c r="AU9" s="52" t="s">
        <v>837</v>
      </c>
      <c r="AV9" s="52" t="s">
        <v>837</v>
      </c>
      <c r="AW9" s="53" t="s">
        <v>837</v>
      </c>
      <c r="AX9" s="52" t="s">
        <v>837</v>
      </c>
      <c r="AY9" s="48" t="s">
        <v>837</v>
      </c>
      <c r="AZ9" s="48" t="s">
        <v>837</v>
      </c>
      <c r="BA9" s="44" t="s">
        <v>837</v>
      </c>
      <c r="BB9" s="44" t="s">
        <v>837</v>
      </c>
      <c r="BC9" s="57" t="s">
        <v>837</v>
      </c>
      <c r="BD9" s="75" t="s">
        <v>837</v>
      </c>
      <c r="BE9" s="57" t="s">
        <v>837</v>
      </c>
      <c r="BF9" s="57" t="s">
        <v>837</v>
      </c>
      <c r="BG9" s="61" t="s">
        <v>837</v>
      </c>
      <c r="BH9" s="61" t="s">
        <v>837</v>
      </c>
      <c r="BI9" s="61" t="s">
        <v>837</v>
      </c>
      <c r="BJ9" s="61" t="s">
        <v>837</v>
      </c>
      <c r="BK9" s="65" t="s">
        <v>837</v>
      </c>
      <c r="BL9" s="65" t="s">
        <v>837</v>
      </c>
      <c r="BM9" s="65" t="s">
        <v>837</v>
      </c>
      <c r="BN9" s="65"/>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row>
    <row r="10" spans="1:266" s="27" customFormat="1" ht="35.1" customHeight="1" x14ac:dyDescent="0.2">
      <c r="A10" s="18" t="s">
        <v>736</v>
      </c>
      <c r="B10" s="121"/>
      <c r="C10" s="18" t="s">
        <v>708</v>
      </c>
      <c r="D10" s="18" t="s">
        <v>708</v>
      </c>
      <c r="E10" s="123">
        <v>2592</v>
      </c>
      <c r="F10" s="22"/>
      <c r="G10" s="22"/>
      <c r="H10" s="22">
        <v>37</v>
      </c>
      <c r="I10" s="22" t="s">
        <v>431</v>
      </c>
      <c r="J10" s="142">
        <v>37</v>
      </c>
      <c r="K10" s="142" t="s">
        <v>431</v>
      </c>
      <c r="L10" s="142" t="s">
        <v>1227</v>
      </c>
      <c r="M10" s="142" t="s">
        <v>1228</v>
      </c>
      <c r="N10" s="165" t="s">
        <v>1229</v>
      </c>
      <c r="O10" s="22"/>
      <c r="P10" s="22" t="s">
        <v>634</v>
      </c>
      <c r="Q10" s="22" t="s">
        <v>1646</v>
      </c>
      <c r="R10" s="98"/>
      <c r="S10" s="98" t="s">
        <v>1114</v>
      </c>
      <c r="T10" s="98" t="s">
        <v>634</v>
      </c>
      <c r="U10" s="39" t="s">
        <v>1199</v>
      </c>
      <c r="V10" s="39" t="s">
        <v>1199</v>
      </c>
      <c r="W10" s="39" t="s">
        <v>1199</v>
      </c>
      <c r="X10" s="39" t="s">
        <v>1199</v>
      </c>
      <c r="Y10" s="39" t="s">
        <v>1199</v>
      </c>
      <c r="Z10" s="39" t="s">
        <v>790</v>
      </c>
      <c r="AA10" s="42" t="s">
        <v>1522</v>
      </c>
      <c r="AB10" s="42" t="s">
        <v>1129</v>
      </c>
      <c r="AC10" s="42" t="s">
        <v>929</v>
      </c>
      <c r="AD10" s="86" t="s">
        <v>1233</v>
      </c>
      <c r="AE10" s="86" t="s">
        <v>1199</v>
      </c>
      <c r="AF10" s="86" t="s">
        <v>1199</v>
      </c>
      <c r="AG10" s="86" t="s">
        <v>1199</v>
      </c>
      <c r="AH10" s="86" t="s">
        <v>791</v>
      </c>
      <c r="AI10" s="86" t="s">
        <v>1199</v>
      </c>
      <c r="AJ10" s="86" t="s">
        <v>1199</v>
      </c>
      <c r="AK10" s="86" t="s">
        <v>1199</v>
      </c>
      <c r="AL10" s="86" t="s">
        <v>1199</v>
      </c>
      <c r="AM10" s="86" t="s">
        <v>791</v>
      </c>
      <c r="AN10" s="86" t="s">
        <v>1199</v>
      </c>
      <c r="AO10" s="86" t="s">
        <v>1199</v>
      </c>
      <c r="AP10" s="86" t="s">
        <v>1199</v>
      </c>
      <c r="AQ10" s="69" t="s">
        <v>837</v>
      </c>
      <c r="AR10" s="70" t="s">
        <v>837</v>
      </c>
      <c r="AS10" s="69" t="s">
        <v>837</v>
      </c>
      <c r="AT10" s="70" t="s">
        <v>837</v>
      </c>
      <c r="AU10" s="52" t="s">
        <v>837</v>
      </c>
      <c r="AV10" s="52" t="s">
        <v>837</v>
      </c>
      <c r="AW10" s="53" t="s">
        <v>837</v>
      </c>
      <c r="AX10" s="52" t="s">
        <v>837</v>
      </c>
      <c r="AY10" s="48" t="s">
        <v>837</v>
      </c>
      <c r="AZ10" s="48" t="s">
        <v>837</v>
      </c>
      <c r="BA10" s="44" t="s">
        <v>837</v>
      </c>
      <c r="BB10" s="44" t="s">
        <v>837</v>
      </c>
      <c r="BC10" s="57" t="s">
        <v>837</v>
      </c>
      <c r="BD10" s="75" t="s">
        <v>837</v>
      </c>
      <c r="BE10" s="57" t="s">
        <v>837</v>
      </c>
      <c r="BF10" s="57" t="s">
        <v>837</v>
      </c>
      <c r="BG10" s="61" t="s">
        <v>837</v>
      </c>
      <c r="BH10" s="61" t="s">
        <v>837</v>
      </c>
      <c r="BI10" s="61" t="s">
        <v>837</v>
      </c>
      <c r="BJ10" s="61" t="s">
        <v>837</v>
      </c>
      <c r="BK10" s="65" t="s">
        <v>837</v>
      </c>
      <c r="BL10" s="65" t="s">
        <v>837</v>
      </c>
      <c r="BM10" s="65" t="s">
        <v>837</v>
      </c>
      <c r="BN10" s="65"/>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row>
    <row r="11" spans="1:266" s="27" customFormat="1" ht="35.1" customHeight="1" x14ac:dyDescent="0.2">
      <c r="A11" s="18" t="s">
        <v>729</v>
      </c>
      <c r="B11" s="121"/>
      <c r="C11" s="18" t="s">
        <v>701</v>
      </c>
      <c r="D11" s="18" t="s">
        <v>701</v>
      </c>
      <c r="E11" s="123">
        <v>2573</v>
      </c>
      <c r="F11" s="22"/>
      <c r="G11" s="22"/>
      <c r="H11" s="22">
        <v>37</v>
      </c>
      <c r="I11" s="22" t="s">
        <v>431</v>
      </c>
      <c r="J11" s="142">
        <v>37</v>
      </c>
      <c r="K11" s="142" t="s">
        <v>431</v>
      </c>
      <c r="L11" s="142" t="s">
        <v>1227</v>
      </c>
      <c r="M11" s="142" t="s">
        <v>1228</v>
      </c>
      <c r="N11" s="165" t="s">
        <v>1229</v>
      </c>
      <c r="O11" s="22"/>
      <c r="P11" s="22" t="s">
        <v>634</v>
      </c>
      <c r="Q11" s="22" t="s">
        <v>1646</v>
      </c>
      <c r="R11" s="98"/>
      <c r="S11" s="98" t="s">
        <v>1114</v>
      </c>
      <c r="T11" s="98" t="s">
        <v>634</v>
      </c>
      <c r="U11" s="39" t="s">
        <v>1199</v>
      </c>
      <c r="V11" s="39" t="s">
        <v>1199</v>
      </c>
      <c r="W11" s="39" t="s">
        <v>1199</v>
      </c>
      <c r="X11" s="39" t="s">
        <v>1199</v>
      </c>
      <c r="Y11" s="39" t="s">
        <v>1199</v>
      </c>
      <c r="Z11" s="39" t="s">
        <v>790</v>
      </c>
      <c r="AA11" s="42" t="s">
        <v>1522</v>
      </c>
      <c r="AB11" s="42" t="s">
        <v>1129</v>
      </c>
      <c r="AC11" s="42" t="s">
        <v>929</v>
      </c>
      <c r="AD11" s="86" t="s">
        <v>1233</v>
      </c>
      <c r="AE11" s="86" t="s">
        <v>1199</v>
      </c>
      <c r="AF11" s="86" t="s">
        <v>1199</v>
      </c>
      <c r="AG11" s="86" t="s">
        <v>1199</v>
      </c>
      <c r="AH11" s="86" t="s">
        <v>791</v>
      </c>
      <c r="AI11" s="86" t="s">
        <v>1199</v>
      </c>
      <c r="AJ11" s="86" t="s">
        <v>1199</v>
      </c>
      <c r="AK11" s="86" t="s">
        <v>1199</v>
      </c>
      <c r="AL11" s="86" t="s">
        <v>1199</v>
      </c>
      <c r="AM11" s="86" t="s">
        <v>791</v>
      </c>
      <c r="AN11" s="86" t="s">
        <v>1199</v>
      </c>
      <c r="AO11" s="86" t="s">
        <v>1199</v>
      </c>
      <c r="AP11" s="86" t="s">
        <v>1199</v>
      </c>
      <c r="AQ11" s="69" t="s">
        <v>837</v>
      </c>
      <c r="AR11" s="70" t="s">
        <v>837</v>
      </c>
      <c r="AS11" s="69" t="s">
        <v>837</v>
      </c>
      <c r="AT11" s="70" t="s">
        <v>837</v>
      </c>
      <c r="AU11" s="52" t="s">
        <v>837</v>
      </c>
      <c r="AV11" s="52" t="s">
        <v>837</v>
      </c>
      <c r="AW11" s="53" t="s">
        <v>837</v>
      </c>
      <c r="AX11" s="52" t="s">
        <v>837</v>
      </c>
      <c r="AY11" s="48" t="s">
        <v>837</v>
      </c>
      <c r="AZ11" s="48" t="s">
        <v>837</v>
      </c>
      <c r="BA11" s="44" t="s">
        <v>837</v>
      </c>
      <c r="BB11" s="44" t="s">
        <v>837</v>
      </c>
      <c r="BC11" s="57" t="s">
        <v>837</v>
      </c>
      <c r="BD11" s="75" t="s">
        <v>837</v>
      </c>
      <c r="BE11" s="57" t="s">
        <v>837</v>
      </c>
      <c r="BF11" s="57" t="s">
        <v>837</v>
      </c>
      <c r="BG11" s="61" t="s">
        <v>837</v>
      </c>
      <c r="BH11" s="61" t="s">
        <v>837</v>
      </c>
      <c r="BI11" s="61" t="s">
        <v>837</v>
      </c>
      <c r="BJ11" s="61" t="s">
        <v>837</v>
      </c>
      <c r="BK11" s="65" t="s">
        <v>837</v>
      </c>
      <c r="BL11" s="65" t="s">
        <v>837</v>
      </c>
      <c r="BM11" s="65" t="s">
        <v>837</v>
      </c>
      <c r="BN11" s="65"/>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row>
    <row r="12" spans="1:266" s="27" customFormat="1" ht="35.1" customHeight="1" x14ac:dyDescent="0.2">
      <c r="A12" s="18" t="s">
        <v>737</v>
      </c>
      <c r="B12" s="121"/>
      <c r="C12" s="18" t="s">
        <v>709</v>
      </c>
      <c r="D12" s="18" t="s">
        <v>709</v>
      </c>
      <c r="E12" s="123">
        <v>2594</v>
      </c>
      <c r="F12" s="22"/>
      <c r="G12" s="22"/>
      <c r="H12" s="22">
        <v>37</v>
      </c>
      <c r="I12" s="22" t="s">
        <v>431</v>
      </c>
      <c r="J12" s="142">
        <v>37</v>
      </c>
      <c r="K12" s="142" t="s">
        <v>431</v>
      </c>
      <c r="L12" s="142" t="s">
        <v>1227</v>
      </c>
      <c r="M12" s="142" t="s">
        <v>1228</v>
      </c>
      <c r="N12" s="165" t="s">
        <v>1229</v>
      </c>
      <c r="O12" s="22"/>
      <c r="P12" s="22" t="s">
        <v>634</v>
      </c>
      <c r="Q12" s="22" t="s">
        <v>1646</v>
      </c>
      <c r="R12" s="98"/>
      <c r="S12" s="98" t="s">
        <v>1114</v>
      </c>
      <c r="T12" s="98" t="s">
        <v>634</v>
      </c>
      <c r="U12" s="39" t="s">
        <v>1199</v>
      </c>
      <c r="V12" s="39" t="s">
        <v>1199</v>
      </c>
      <c r="W12" s="39" t="s">
        <v>1199</v>
      </c>
      <c r="X12" s="39" t="s">
        <v>1199</v>
      </c>
      <c r="Y12" s="39" t="s">
        <v>1199</v>
      </c>
      <c r="Z12" s="39" t="s">
        <v>790</v>
      </c>
      <c r="AA12" s="42" t="s">
        <v>1522</v>
      </c>
      <c r="AB12" s="42" t="s">
        <v>1129</v>
      </c>
      <c r="AC12" s="42" t="s">
        <v>929</v>
      </c>
      <c r="AD12" s="86" t="s">
        <v>1233</v>
      </c>
      <c r="AE12" s="86" t="s">
        <v>1199</v>
      </c>
      <c r="AF12" s="86" t="s">
        <v>1199</v>
      </c>
      <c r="AG12" s="86" t="s">
        <v>1199</v>
      </c>
      <c r="AH12" s="86" t="s">
        <v>791</v>
      </c>
      <c r="AI12" s="86" t="s">
        <v>1199</v>
      </c>
      <c r="AJ12" s="86" t="s">
        <v>1199</v>
      </c>
      <c r="AK12" s="86" t="s">
        <v>1199</v>
      </c>
      <c r="AL12" s="86" t="s">
        <v>1199</v>
      </c>
      <c r="AM12" s="86" t="s">
        <v>791</v>
      </c>
      <c r="AN12" s="86" t="s">
        <v>1199</v>
      </c>
      <c r="AO12" s="86" t="s">
        <v>1199</v>
      </c>
      <c r="AP12" s="86" t="s">
        <v>1199</v>
      </c>
      <c r="AQ12" s="69" t="s">
        <v>837</v>
      </c>
      <c r="AR12" s="70" t="s">
        <v>837</v>
      </c>
      <c r="AS12" s="69" t="s">
        <v>837</v>
      </c>
      <c r="AT12" s="70" t="s">
        <v>837</v>
      </c>
      <c r="AU12" s="52" t="s">
        <v>837</v>
      </c>
      <c r="AV12" s="52" t="s">
        <v>837</v>
      </c>
      <c r="AW12" s="53" t="s">
        <v>837</v>
      </c>
      <c r="AX12" s="52" t="s">
        <v>837</v>
      </c>
      <c r="AY12" s="48" t="s">
        <v>837</v>
      </c>
      <c r="AZ12" s="48" t="s">
        <v>837</v>
      </c>
      <c r="BA12" s="44" t="s">
        <v>837</v>
      </c>
      <c r="BB12" s="44" t="s">
        <v>837</v>
      </c>
      <c r="BC12" s="57" t="s">
        <v>837</v>
      </c>
      <c r="BD12" s="75" t="s">
        <v>837</v>
      </c>
      <c r="BE12" s="57" t="s">
        <v>837</v>
      </c>
      <c r="BF12" s="57" t="s">
        <v>837</v>
      </c>
      <c r="BG12" s="61" t="s">
        <v>837</v>
      </c>
      <c r="BH12" s="61" t="s">
        <v>837</v>
      </c>
      <c r="BI12" s="61" t="s">
        <v>837</v>
      </c>
      <c r="BJ12" s="61" t="s">
        <v>837</v>
      </c>
      <c r="BK12" s="65" t="s">
        <v>837</v>
      </c>
      <c r="BL12" s="65" t="s">
        <v>837</v>
      </c>
      <c r="BM12" s="65" t="s">
        <v>837</v>
      </c>
      <c r="BN12" s="65"/>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row>
    <row r="13" spans="1:266" s="27" customFormat="1" ht="35.1" customHeight="1" x14ac:dyDescent="0.2">
      <c r="A13" s="18" t="s">
        <v>725</v>
      </c>
      <c r="B13" s="121"/>
      <c r="C13" s="18" t="s">
        <v>698</v>
      </c>
      <c r="D13" s="18" t="s">
        <v>698</v>
      </c>
      <c r="E13" s="123">
        <v>2569</v>
      </c>
      <c r="F13" s="22"/>
      <c r="G13" s="22"/>
      <c r="H13" s="22">
        <v>37</v>
      </c>
      <c r="I13" s="22" t="s">
        <v>431</v>
      </c>
      <c r="J13" s="142">
        <v>37</v>
      </c>
      <c r="K13" s="142" t="s">
        <v>431</v>
      </c>
      <c r="L13" s="142" t="s">
        <v>1227</v>
      </c>
      <c r="M13" s="142" t="s">
        <v>1228</v>
      </c>
      <c r="N13" s="165" t="s">
        <v>1229</v>
      </c>
      <c r="O13" s="22"/>
      <c r="P13" s="22" t="s">
        <v>634</v>
      </c>
      <c r="Q13" s="22" t="s">
        <v>1646</v>
      </c>
      <c r="R13" s="98"/>
      <c r="S13" s="98" t="s">
        <v>1114</v>
      </c>
      <c r="T13" s="98" t="s">
        <v>634</v>
      </c>
      <c r="U13" s="39" t="s">
        <v>1199</v>
      </c>
      <c r="V13" s="39" t="s">
        <v>1199</v>
      </c>
      <c r="W13" s="39" t="s">
        <v>1199</v>
      </c>
      <c r="X13" s="39" t="s">
        <v>1199</v>
      </c>
      <c r="Y13" s="39" t="s">
        <v>1199</v>
      </c>
      <c r="Z13" s="39" t="s">
        <v>790</v>
      </c>
      <c r="AA13" s="42" t="s">
        <v>1522</v>
      </c>
      <c r="AB13" s="42" t="s">
        <v>1129</v>
      </c>
      <c r="AC13" s="42" t="s">
        <v>929</v>
      </c>
      <c r="AD13" s="86" t="s">
        <v>1233</v>
      </c>
      <c r="AE13" s="86" t="s">
        <v>1199</v>
      </c>
      <c r="AF13" s="86" t="s">
        <v>1199</v>
      </c>
      <c r="AG13" s="86" t="s">
        <v>1199</v>
      </c>
      <c r="AH13" s="86" t="s">
        <v>791</v>
      </c>
      <c r="AI13" s="86" t="s">
        <v>1199</v>
      </c>
      <c r="AJ13" s="86" t="s">
        <v>1199</v>
      </c>
      <c r="AK13" s="86" t="s">
        <v>1199</v>
      </c>
      <c r="AL13" s="86" t="s">
        <v>1199</v>
      </c>
      <c r="AM13" s="86" t="s">
        <v>791</v>
      </c>
      <c r="AN13" s="86" t="s">
        <v>1199</v>
      </c>
      <c r="AO13" s="86" t="s">
        <v>1199</v>
      </c>
      <c r="AP13" s="86" t="s">
        <v>1199</v>
      </c>
      <c r="AQ13" s="69" t="s">
        <v>837</v>
      </c>
      <c r="AR13" s="70" t="s">
        <v>837</v>
      </c>
      <c r="AS13" s="69" t="s">
        <v>837</v>
      </c>
      <c r="AT13" s="70" t="s">
        <v>837</v>
      </c>
      <c r="AU13" s="52" t="s">
        <v>837</v>
      </c>
      <c r="AV13" s="52" t="s">
        <v>837</v>
      </c>
      <c r="AW13" s="53" t="s">
        <v>837</v>
      </c>
      <c r="AX13" s="52" t="s">
        <v>837</v>
      </c>
      <c r="AY13" s="48" t="s">
        <v>837</v>
      </c>
      <c r="AZ13" s="48" t="s">
        <v>837</v>
      </c>
      <c r="BA13" s="44" t="s">
        <v>837</v>
      </c>
      <c r="BB13" s="44" t="s">
        <v>837</v>
      </c>
      <c r="BC13" s="57" t="s">
        <v>837</v>
      </c>
      <c r="BD13" s="75" t="s">
        <v>837</v>
      </c>
      <c r="BE13" s="57" t="s">
        <v>837</v>
      </c>
      <c r="BF13" s="57" t="s">
        <v>837</v>
      </c>
      <c r="BG13" s="61" t="s">
        <v>837</v>
      </c>
      <c r="BH13" s="61" t="s">
        <v>837</v>
      </c>
      <c r="BI13" s="61" t="s">
        <v>837</v>
      </c>
      <c r="BJ13" s="61" t="s">
        <v>837</v>
      </c>
      <c r="BK13" s="65" t="s">
        <v>837</v>
      </c>
      <c r="BL13" s="65" t="s">
        <v>837</v>
      </c>
      <c r="BM13" s="65" t="s">
        <v>837</v>
      </c>
      <c r="BN13" s="65"/>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row>
    <row r="14" spans="1:266" s="27" customFormat="1" ht="35.1" customHeight="1" x14ac:dyDescent="0.2">
      <c r="A14" s="18" t="s">
        <v>733</v>
      </c>
      <c r="B14" s="121"/>
      <c r="C14" s="18" t="s">
        <v>705</v>
      </c>
      <c r="D14" s="18" t="s">
        <v>705</v>
      </c>
      <c r="E14" s="123">
        <v>2588</v>
      </c>
      <c r="F14" s="22"/>
      <c r="G14" s="22"/>
      <c r="H14" s="22">
        <v>37</v>
      </c>
      <c r="I14" s="22" t="s">
        <v>431</v>
      </c>
      <c r="J14" s="142">
        <v>37</v>
      </c>
      <c r="K14" s="142" t="s">
        <v>431</v>
      </c>
      <c r="L14" s="142" t="s">
        <v>1227</v>
      </c>
      <c r="M14" s="142" t="s">
        <v>1228</v>
      </c>
      <c r="N14" s="165" t="s">
        <v>1229</v>
      </c>
      <c r="O14" s="22"/>
      <c r="P14" s="22" t="s">
        <v>634</v>
      </c>
      <c r="Q14" s="22" t="s">
        <v>1646</v>
      </c>
      <c r="R14" s="98"/>
      <c r="S14" s="98" t="s">
        <v>1114</v>
      </c>
      <c r="T14" s="98" t="s">
        <v>634</v>
      </c>
      <c r="U14" s="39" t="s">
        <v>1199</v>
      </c>
      <c r="V14" s="39" t="s">
        <v>1199</v>
      </c>
      <c r="W14" s="39" t="s">
        <v>1199</v>
      </c>
      <c r="X14" s="39" t="s">
        <v>1199</v>
      </c>
      <c r="Y14" s="39" t="s">
        <v>1199</v>
      </c>
      <c r="Z14" s="39" t="s">
        <v>790</v>
      </c>
      <c r="AA14" s="42" t="s">
        <v>1522</v>
      </c>
      <c r="AB14" s="42" t="s">
        <v>1129</v>
      </c>
      <c r="AC14" s="42" t="s">
        <v>929</v>
      </c>
      <c r="AD14" s="86" t="s">
        <v>1233</v>
      </c>
      <c r="AE14" s="86" t="s">
        <v>1199</v>
      </c>
      <c r="AF14" s="86" t="s">
        <v>1199</v>
      </c>
      <c r="AG14" s="86" t="s">
        <v>1199</v>
      </c>
      <c r="AH14" s="86" t="s">
        <v>791</v>
      </c>
      <c r="AI14" s="86" t="s">
        <v>1199</v>
      </c>
      <c r="AJ14" s="86" t="s">
        <v>1199</v>
      </c>
      <c r="AK14" s="86" t="s">
        <v>1199</v>
      </c>
      <c r="AL14" s="86" t="s">
        <v>1199</v>
      </c>
      <c r="AM14" s="86" t="s">
        <v>791</v>
      </c>
      <c r="AN14" s="86" t="s">
        <v>1199</v>
      </c>
      <c r="AO14" s="86" t="s">
        <v>1199</v>
      </c>
      <c r="AP14" s="86" t="s">
        <v>1199</v>
      </c>
      <c r="AQ14" s="69" t="s">
        <v>837</v>
      </c>
      <c r="AR14" s="70" t="s">
        <v>837</v>
      </c>
      <c r="AS14" s="69" t="s">
        <v>837</v>
      </c>
      <c r="AT14" s="70" t="s">
        <v>837</v>
      </c>
      <c r="AU14" s="52" t="s">
        <v>837</v>
      </c>
      <c r="AV14" s="52" t="s">
        <v>837</v>
      </c>
      <c r="AW14" s="53" t="s">
        <v>837</v>
      </c>
      <c r="AX14" s="52" t="s">
        <v>837</v>
      </c>
      <c r="AY14" s="48" t="s">
        <v>837</v>
      </c>
      <c r="AZ14" s="48" t="s">
        <v>837</v>
      </c>
      <c r="BA14" s="44" t="s">
        <v>837</v>
      </c>
      <c r="BB14" s="44" t="s">
        <v>837</v>
      </c>
      <c r="BC14" s="57" t="s">
        <v>837</v>
      </c>
      <c r="BD14" s="75" t="s">
        <v>837</v>
      </c>
      <c r="BE14" s="57" t="s">
        <v>837</v>
      </c>
      <c r="BF14" s="57" t="s">
        <v>837</v>
      </c>
      <c r="BG14" s="61" t="s">
        <v>837</v>
      </c>
      <c r="BH14" s="61" t="s">
        <v>837</v>
      </c>
      <c r="BI14" s="61" t="s">
        <v>837</v>
      </c>
      <c r="BJ14" s="61" t="s">
        <v>837</v>
      </c>
      <c r="BK14" s="65" t="s">
        <v>837</v>
      </c>
      <c r="BL14" s="65" t="s">
        <v>837</v>
      </c>
      <c r="BM14" s="65" t="s">
        <v>837</v>
      </c>
      <c r="BN14" s="65"/>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row>
    <row r="15" spans="1:266" s="27" customFormat="1" ht="35.1" customHeight="1" x14ac:dyDescent="0.2">
      <c r="A15" s="33" t="s">
        <v>1159</v>
      </c>
      <c r="B15" s="141"/>
      <c r="C15" s="34" t="s">
        <v>1160</v>
      </c>
      <c r="D15" s="34" t="s">
        <v>1160</v>
      </c>
      <c r="E15" s="126">
        <v>2629</v>
      </c>
      <c r="F15" s="22"/>
      <c r="G15" s="22"/>
      <c r="H15" s="22"/>
      <c r="I15" s="22"/>
      <c r="J15" s="142">
        <v>46</v>
      </c>
      <c r="K15" s="142" t="s">
        <v>687</v>
      </c>
      <c r="L15" s="142"/>
      <c r="M15" s="142"/>
      <c r="N15" s="165" t="s">
        <v>276</v>
      </c>
      <c r="O15" s="22"/>
      <c r="P15" s="22"/>
      <c r="Q15" s="22"/>
      <c r="R15" s="98"/>
      <c r="S15" s="98" t="s">
        <v>1261</v>
      </c>
      <c r="T15" s="98" t="s">
        <v>634</v>
      </c>
      <c r="U15" s="40">
        <v>1.7E-5</v>
      </c>
      <c r="V15" s="40">
        <v>1.5999999999999999E-6</v>
      </c>
      <c r="W15" s="39" t="s">
        <v>818</v>
      </c>
      <c r="X15" s="39" t="s">
        <v>818</v>
      </c>
      <c r="Y15" s="39" t="s">
        <v>818</v>
      </c>
      <c r="Z15" s="39" t="s">
        <v>790</v>
      </c>
      <c r="AA15" s="42" t="s">
        <v>1522</v>
      </c>
      <c r="AB15" s="42" t="s">
        <v>1190</v>
      </c>
      <c r="AC15" s="42" t="s">
        <v>929</v>
      </c>
      <c r="AD15" s="86" t="s">
        <v>276</v>
      </c>
      <c r="AE15" s="145">
        <v>1.7E-5</v>
      </c>
      <c r="AF15" s="86" t="s">
        <v>854</v>
      </c>
      <c r="AG15" s="145">
        <v>1.7E-5</v>
      </c>
      <c r="AH15" s="86" t="s">
        <v>791</v>
      </c>
      <c r="AI15" s="145">
        <v>1.7E-5</v>
      </c>
      <c r="AJ15" s="86" t="s">
        <v>854</v>
      </c>
      <c r="AK15" s="145">
        <v>1.5999999999999999E-6</v>
      </c>
      <c r="AL15" s="86" t="s">
        <v>854</v>
      </c>
      <c r="AM15" s="86" t="s">
        <v>791</v>
      </c>
      <c r="AN15" s="145">
        <v>1.5999999999999999E-6</v>
      </c>
      <c r="AO15" s="86" t="s">
        <v>854</v>
      </c>
      <c r="AP15" s="86" t="s">
        <v>818</v>
      </c>
      <c r="AQ15" s="69" t="s">
        <v>1268</v>
      </c>
      <c r="AR15" s="159">
        <v>1.7E-5</v>
      </c>
      <c r="AS15" s="69" t="s">
        <v>790</v>
      </c>
      <c r="AT15" s="70" t="s">
        <v>791</v>
      </c>
      <c r="AU15" s="55" t="s">
        <v>1222</v>
      </c>
      <c r="AV15" s="138">
        <v>1.5999999999999999E-6</v>
      </c>
      <c r="AW15" s="55" t="s">
        <v>790</v>
      </c>
      <c r="AX15" s="55" t="s">
        <v>791</v>
      </c>
      <c r="AY15" s="48" t="s">
        <v>789</v>
      </c>
      <c r="AZ15" s="157">
        <v>2.16E-3</v>
      </c>
      <c r="BA15" s="44" t="s">
        <v>789</v>
      </c>
      <c r="BB15" s="158">
        <v>1.0200000000000001E-3</v>
      </c>
      <c r="BC15" s="57">
        <v>30</v>
      </c>
      <c r="BD15" s="75" t="s">
        <v>1270</v>
      </c>
      <c r="BE15" s="134">
        <v>2.5999999999999998E-5</v>
      </c>
      <c r="BF15" s="134">
        <v>2.5999999999999998E-5</v>
      </c>
      <c r="BG15" s="61">
        <v>300</v>
      </c>
      <c r="BH15" s="61" t="s">
        <v>1269</v>
      </c>
      <c r="BI15" s="139">
        <v>6.7000000000000002E-5</v>
      </c>
      <c r="BJ15" s="139">
        <v>6.7000000000000002E-5</v>
      </c>
      <c r="BK15" s="65">
        <v>300</v>
      </c>
      <c r="BL15" s="65">
        <v>2.3E-3</v>
      </c>
      <c r="BM15" s="65" t="s">
        <v>1156</v>
      </c>
      <c r="BN15" s="65"/>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row>
    <row r="16" spans="1:266" s="27" customFormat="1" ht="35.1" customHeight="1" x14ac:dyDescent="0.2">
      <c r="A16" s="33" t="s">
        <v>1161</v>
      </c>
      <c r="B16" s="141"/>
      <c r="C16" s="34" t="s">
        <v>1162</v>
      </c>
      <c r="D16" s="34" t="s">
        <v>1162</v>
      </c>
      <c r="E16" s="126">
        <v>5397</v>
      </c>
      <c r="F16" s="22"/>
      <c r="G16" s="22"/>
      <c r="H16" s="22"/>
      <c r="I16" s="22"/>
      <c r="J16" s="142">
        <v>47</v>
      </c>
      <c r="K16" s="142" t="s">
        <v>687</v>
      </c>
      <c r="L16" s="142"/>
      <c r="M16" s="142"/>
      <c r="N16" s="165" t="s">
        <v>276</v>
      </c>
      <c r="O16" s="22"/>
      <c r="P16" s="22"/>
      <c r="Q16" s="22"/>
      <c r="R16" s="98"/>
      <c r="S16" s="98" t="s">
        <v>1261</v>
      </c>
      <c r="T16" s="98" t="s">
        <v>634</v>
      </c>
      <c r="U16" s="40">
        <v>1.8000000000000001E-4</v>
      </c>
      <c r="V16" s="40">
        <v>9.0000000000000002E-6</v>
      </c>
      <c r="W16" s="39" t="s">
        <v>818</v>
      </c>
      <c r="X16" s="39" t="s">
        <v>818</v>
      </c>
      <c r="Y16" s="39" t="s">
        <v>818</v>
      </c>
      <c r="Z16" s="39" t="s">
        <v>790</v>
      </c>
      <c r="AA16" s="42" t="s">
        <v>1522</v>
      </c>
      <c r="AB16" s="42" t="s">
        <v>1190</v>
      </c>
      <c r="AC16" s="42" t="s">
        <v>929</v>
      </c>
      <c r="AD16" s="86" t="s">
        <v>276</v>
      </c>
      <c r="AE16" s="145">
        <v>1.8000000000000001E-4</v>
      </c>
      <c r="AF16" s="86" t="s">
        <v>854</v>
      </c>
      <c r="AG16" s="145">
        <v>1.8000000000000001E-4</v>
      </c>
      <c r="AH16" s="86" t="s">
        <v>791</v>
      </c>
      <c r="AI16" s="145">
        <v>1.8000000000000001E-4</v>
      </c>
      <c r="AJ16" s="86" t="s">
        <v>854</v>
      </c>
      <c r="AK16" s="145">
        <v>9.0000000000000002E-6</v>
      </c>
      <c r="AL16" s="86" t="s">
        <v>854</v>
      </c>
      <c r="AM16" s="86" t="s">
        <v>791</v>
      </c>
      <c r="AN16" s="145">
        <v>9.0000000000000002E-6</v>
      </c>
      <c r="AO16" s="86" t="s">
        <v>854</v>
      </c>
      <c r="AP16" s="86" t="s">
        <v>818</v>
      </c>
      <c r="AQ16" s="69" t="s">
        <v>1268</v>
      </c>
      <c r="AR16" s="159">
        <v>1.8000000000000001E-4</v>
      </c>
      <c r="AS16" s="69" t="s">
        <v>790</v>
      </c>
      <c r="AT16" s="70" t="s">
        <v>791</v>
      </c>
      <c r="AU16" s="55" t="s">
        <v>1271</v>
      </c>
      <c r="AV16" s="138">
        <v>9.0000000000000002E-6</v>
      </c>
      <c r="AW16" s="55" t="s">
        <v>790</v>
      </c>
      <c r="AX16" s="55" t="s">
        <v>791</v>
      </c>
      <c r="AY16" s="48" t="s">
        <v>789</v>
      </c>
      <c r="AZ16" s="157">
        <v>2.29E-2</v>
      </c>
      <c r="BA16" s="44" t="s">
        <v>789</v>
      </c>
      <c r="BB16" s="158">
        <v>1.14E-3</v>
      </c>
      <c r="BC16" s="57">
        <v>30</v>
      </c>
      <c r="BD16" s="75" t="s">
        <v>1272</v>
      </c>
      <c r="BE16" s="134">
        <v>1.2E-4</v>
      </c>
      <c r="BF16" s="134">
        <v>1.2E-4</v>
      </c>
      <c r="BG16" s="61">
        <v>100</v>
      </c>
      <c r="BH16" s="61" t="s">
        <v>1273</v>
      </c>
      <c r="BI16" s="139">
        <v>7.3000000000000001E-3</v>
      </c>
      <c r="BJ16" s="139">
        <v>7.3000000000000001E-3</v>
      </c>
      <c r="BK16" s="65">
        <v>100</v>
      </c>
      <c r="BL16" s="65">
        <v>0.35</v>
      </c>
      <c r="BM16" s="65" t="s">
        <v>1156</v>
      </c>
      <c r="BN16" s="65"/>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row>
    <row r="17" spans="1:266" s="27" customFormat="1" ht="35.1" customHeight="1" x14ac:dyDescent="0.2">
      <c r="A17" s="18" t="s">
        <v>1616</v>
      </c>
      <c r="B17" s="121"/>
      <c r="C17" s="18" t="s">
        <v>1617</v>
      </c>
      <c r="D17" s="18" t="s">
        <v>1617</v>
      </c>
      <c r="E17" s="141"/>
      <c r="F17" s="164"/>
      <c r="G17" s="164"/>
      <c r="H17" s="164"/>
      <c r="I17" s="164"/>
      <c r="J17" s="165">
        <v>65</v>
      </c>
      <c r="K17" s="165" t="s">
        <v>431</v>
      </c>
      <c r="L17" s="165" t="s">
        <v>1227</v>
      </c>
      <c r="M17" s="165" t="s">
        <v>1228</v>
      </c>
      <c r="N17" s="165" t="s">
        <v>1548</v>
      </c>
      <c r="O17" s="164"/>
      <c r="P17" s="164" t="s">
        <v>634</v>
      </c>
      <c r="Q17" s="164" t="s">
        <v>1646</v>
      </c>
      <c r="R17" s="166"/>
      <c r="S17" s="166" t="s">
        <v>1261</v>
      </c>
      <c r="T17" s="166" t="s">
        <v>634</v>
      </c>
      <c r="U17" s="167">
        <v>1.7600000000000002E-4</v>
      </c>
      <c r="V17" s="167">
        <v>1.7600000000000002E-4</v>
      </c>
      <c r="W17" s="167" t="s">
        <v>790</v>
      </c>
      <c r="X17" s="167" t="s">
        <v>790</v>
      </c>
      <c r="Y17" s="167">
        <v>7.6999999999999999E-2</v>
      </c>
      <c r="Z17" s="167" t="s">
        <v>790</v>
      </c>
      <c r="AA17" s="168" t="s">
        <v>1522</v>
      </c>
      <c r="AB17" s="168" t="s">
        <v>1203</v>
      </c>
      <c r="AC17" s="168" t="s">
        <v>929</v>
      </c>
      <c r="AD17" s="88" t="s">
        <v>1233</v>
      </c>
      <c r="AE17" s="88" t="s">
        <v>748</v>
      </c>
      <c r="AF17" s="88" t="s">
        <v>790</v>
      </c>
      <c r="AG17" s="88" t="s">
        <v>748</v>
      </c>
      <c r="AH17" s="88" t="s">
        <v>791</v>
      </c>
      <c r="AI17" s="88" t="s">
        <v>748</v>
      </c>
      <c r="AJ17" s="88" t="s">
        <v>790</v>
      </c>
      <c r="AK17" s="88" t="s">
        <v>748</v>
      </c>
      <c r="AL17" s="88" t="s">
        <v>790</v>
      </c>
      <c r="AM17" s="88" t="s">
        <v>791</v>
      </c>
      <c r="AN17" s="88" t="s">
        <v>748</v>
      </c>
      <c r="AO17" s="88" t="s">
        <v>790</v>
      </c>
      <c r="AP17" s="88">
        <v>7.6999999999999999E-2</v>
      </c>
      <c r="AQ17" s="169" t="s">
        <v>790</v>
      </c>
      <c r="AR17" s="170" t="s">
        <v>791</v>
      </c>
      <c r="AS17" s="169" t="s">
        <v>790</v>
      </c>
      <c r="AT17" s="170" t="s">
        <v>791</v>
      </c>
      <c r="AU17" s="54" t="s">
        <v>790</v>
      </c>
      <c r="AV17" s="54" t="s">
        <v>791</v>
      </c>
      <c r="AW17" s="171" t="s">
        <v>790</v>
      </c>
      <c r="AX17" s="54" t="s">
        <v>791</v>
      </c>
      <c r="AY17" s="49" t="s">
        <v>790</v>
      </c>
      <c r="AZ17" s="49" t="s">
        <v>791</v>
      </c>
      <c r="BA17" s="45" t="s">
        <v>790</v>
      </c>
      <c r="BB17" s="45" t="s">
        <v>791</v>
      </c>
      <c r="BC17" s="58" t="s">
        <v>790</v>
      </c>
      <c r="BD17" s="58" t="s">
        <v>1207</v>
      </c>
      <c r="BE17" s="58" t="s">
        <v>1208</v>
      </c>
      <c r="BF17" s="58" t="s">
        <v>1208</v>
      </c>
      <c r="BG17" s="62" t="s">
        <v>790</v>
      </c>
      <c r="BH17" s="62" t="s">
        <v>1207</v>
      </c>
      <c r="BI17" s="62" t="s">
        <v>1208</v>
      </c>
      <c r="BJ17" s="62" t="s">
        <v>1208</v>
      </c>
      <c r="BK17" s="67" t="s">
        <v>790</v>
      </c>
      <c r="BL17" s="67" t="s">
        <v>1207</v>
      </c>
      <c r="BM17" s="67" t="s">
        <v>790</v>
      </c>
      <c r="BN17" s="65"/>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row>
    <row r="18" spans="1:266" s="27" customFormat="1" ht="35.1" customHeight="1" x14ac:dyDescent="0.2">
      <c r="A18" s="18" t="s">
        <v>747</v>
      </c>
      <c r="B18" s="121"/>
      <c r="C18" s="18" t="s">
        <v>724</v>
      </c>
      <c r="D18" s="18" t="s">
        <v>724</v>
      </c>
      <c r="E18" s="123">
        <v>5437</v>
      </c>
      <c r="F18" s="22"/>
      <c r="G18" s="22"/>
      <c r="H18" s="22">
        <v>37</v>
      </c>
      <c r="I18" s="22" t="s">
        <v>431</v>
      </c>
      <c r="J18" s="142">
        <v>37</v>
      </c>
      <c r="K18" s="142" t="s">
        <v>431</v>
      </c>
      <c r="L18" s="142" t="s">
        <v>1227</v>
      </c>
      <c r="M18" s="142" t="s">
        <v>1228</v>
      </c>
      <c r="N18" s="165" t="s">
        <v>1229</v>
      </c>
      <c r="O18" s="22"/>
      <c r="P18" s="22" t="s">
        <v>634</v>
      </c>
      <c r="Q18" s="22" t="s">
        <v>1646</v>
      </c>
      <c r="R18" s="98"/>
      <c r="S18" s="98" t="s">
        <v>1114</v>
      </c>
      <c r="T18" s="98" t="s">
        <v>634</v>
      </c>
      <c r="U18" s="39" t="s">
        <v>1199</v>
      </c>
      <c r="V18" s="39" t="s">
        <v>1199</v>
      </c>
      <c r="W18" s="39" t="s">
        <v>1199</v>
      </c>
      <c r="X18" s="39" t="s">
        <v>1199</v>
      </c>
      <c r="Y18" s="39" t="s">
        <v>1199</v>
      </c>
      <c r="Z18" s="39" t="s">
        <v>790</v>
      </c>
      <c r="AA18" s="42" t="s">
        <v>1522</v>
      </c>
      <c r="AB18" s="42" t="s">
        <v>1129</v>
      </c>
      <c r="AC18" s="42" t="s">
        <v>929</v>
      </c>
      <c r="AD18" s="86" t="s">
        <v>1233</v>
      </c>
      <c r="AE18" s="86" t="s">
        <v>1199</v>
      </c>
      <c r="AF18" s="86" t="s">
        <v>1199</v>
      </c>
      <c r="AG18" s="86" t="s">
        <v>1199</v>
      </c>
      <c r="AH18" s="86" t="s">
        <v>791</v>
      </c>
      <c r="AI18" s="86" t="s">
        <v>1199</v>
      </c>
      <c r="AJ18" s="86" t="s">
        <v>1199</v>
      </c>
      <c r="AK18" s="86" t="s">
        <v>1199</v>
      </c>
      <c r="AL18" s="86" t="s">
        <v>1199</v>
      </c>
      <c r="AM18" s="86" t="s">
        <v>791</v>
      </c>
      <c r="AN18" s="86" t="s">
        <v>1199</v>
      </c>
      <c r="AO18" s="86" t="s">
        <v>1199</v>
      </c>
      <c r="AP18" s="86" t="s">
        <v>1199</v>
      </c>
      <c r="AQ18" s="69" t="s">
        <v>837</v>
      </c>
      <c r="AR18" s="70" t="s">
        <v>837</v>
      </c>
      <c r="AS18" s="69" t="s">
        <v>837</v>
      </c>
      <c r="AT18" s="70" t="s">
        <v>837</v>
      </c>
      <c r="AU18" s="52" t="s">
        <v>837</v>
      </c>
      <c r="AV18" s="52" t="s">
        <v>837</v>
      </c>
      <c r="AW18" s="53" t="s">
        <v>837</v>
      </c>
      <c r="AX18" s="52" t="s">
        <v>837</v>
      </c>
      <c r="AY18" s="48" t="s">
        <v>837</v>
      </c>
      <c r="AZ18" s="48" t="s">
        <v>837</v>
      </c>
      <c r="BA18" s="44" t="s">
        <v>837</v>
      </c>
      <c r="BB18" s="44" t="s">
        <v>837</v>
      </c>
      <c r="BC18" s="57" t="s">
        <v>837</v>
      </c>
      <c r="BD18" s="75" t="s">
        <v>837</v>
      </c>
      <c r="BE18" s="57" t="s">
        <v>837</v>
      </c>
      <c r="BF18" s="57" t="s">
        <v>837</v>
      </c>
      <c r="BG18" s="61" t="s">
        <v>837</v>
      </c>
      <c r="BH18" s="61" t="s">
        <v>837</v>
      </c>
      <c r="BI18" s="61" t="s">
        <v>837</v>
      </c>
      <c r="BJ18" s="61" t="s">
        <v>837</v>
      </c>
      <c r="BK18" s="65" t="s">
        <v>837</v>
      </c>
      <c r="BL18" s="65" t="s">
        <v>837</v>
      </c>
      <c r="BM18" s="65" t="s">
        <v>837</v>
      </c>
      <c r="BN18" s="65"/>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row>
    <row r="19" spans="1:266" s="27" customFormat="1" ht="35.1" customHeight="1" x14ac:dyDescent="0.2">
      <c r="A19" s="18" t="s">
        <v>213</v>
      </c>
      <c r="B19" s="121"/>
      <c r="C19" s="18" t="s">
        <v>720</v>
      </c>
      <c r="D19" s="18" t="s">
        <v>720</v>
      </c>
      <c r="E19" s="123">
        <v>2032</v>
      </c>
      <c r="F19" s="22"/>
      <c r="G19" s="22"/>
      <c r="H19" s="22">
        <v>37</v>
      </c>
      <c r="I19" s="22" t="s">
        <v>431</v>
      </c>
      <c r="J19" s="142">
        <v>37</v>
      </c>
      <c r="K19" s="142" t="s">
        <v>431</v>
      </c>
      <c r="L19" s="142" t="s">
        <v>1227</v>
      </c>
      <c r="M19" s="142" t="s">
        <v>1228</v>
      </c>
      <c r="N19" s="165" t="s">
        <v>1229</v>
      </c>
      <c r="O19" s="22"/>
      <c r="P19" s="22" t="s">
        <v>634</v>
      </c>
      <c r="Q19" s="22" t="s">
        <v>1646</v>
      </c>
      <c r="R19" s="98"/>
      <c r="S19" s="98" t="s">
        <v>1114</v>
      </c>
      <c r="T19" s="98" t="s">
        <v>634</v>
      </c>
      <c r="U19" s="39" t="s">
        <v>1199</v>
      </c>
      <c r="V19" s="39" t="s">
        <v>1199</v>
      </c>
      <c r="W19" s="39" t="s">
        <v>1199</v>
      </c>
      <c r="X19" s="39" t="s">
        <v>1199</v>
      </c>
      <c r="Y19" s="39" t="s">
        <v>1199</v>
      </c>
      <c r="Z19" s="39" t="s">
        <v>790</v>
      </c>
      <c r="AA19" s="42" t="s">
        <v>1522</v>
      </c>
      <c r="AB19" s="42" t="s">
        <v>1129</v>
      </c>
      <c r="AC19" s="42" t="s">
        <v>929</v>
      </c>
      <c r="AD19" s="86" t="s">
        <v>1233</v>
      </c>
      <c r="AE19" s="86" t="s">
        <v>1199</v>
      </c>
      <c r="AF19" s="86" t="s">
        <v>1199</v>
      </c>
      <c r="AG19" s="86" t="s">
        <v>1199</v>
      </c>
      <c r="AH19" s="86" t="s">
        <v>791</v>
      </c>
      <c r="AI19" s="86" t="s">
        <v>1199</v>
      </c>
      <c r="AJ19" s="86" t="s">
        <v>1199</v>
      </c>
      <c r="AK19" s="86" t="s">
        <v>1199</v>
      </c>
      <c r="AL19" s="86" t="s">
        <v>1199</v>
      </c>
      <c r="AM19" s="86" t="s">
        <v>791</v>
      </c>
      <c r="AN19" s="86" t="s">
        <v>1199</v>
      </c>
      <c r="AO19" s="86" t="s">
        <v>1199</v>
      </c>
      <c r="AP19" s="86" t="s">
        <v>1199</v>
      </c>
      <c r="AQ19" s="69" t="s">
        <v>837</v>
      </c>
      <c r="AR19" s="70" t="s">
        <v>837</v>
      </c>
      <c r="AS19" s="69" t="s">
        <v>837</v>
      </c>
      <c r="AT19" s="70" t="s">
        <v>837</v>
      </c>
      <c r="AU19" s="52" t="s">
        <v>837</v>
      </c>
      <c r="AV19" s="52" t="s">
        <v>837</v>
      </c>
      <c r="AW19" s="53" t="s">
        <v>837</v>
      </c>
      <c r="AX19" s="52" t="s">
        <v>837</v>
      </c>
      <c r="AY19" s="48" t="s">
        <v>837</v>
      </c>
      <c r="AZ19" s="48" t="s">
        <v>837</v>
      </c>
      <c r="BA19" s="44" t="s">
        <v>837</v>
      </c>
      <c r="BB19" s="44" t="s">
        <v>837</v>
      </c>
      <c r="BC19" s="57" t="s">
        <v>837</v>
      </c>
      <c r="BD19" s="75" t="s">
        <v>837</v>
      </c>
      <c r="BE19" s="57" t="s">
        <v>837</v>
      </c>
      <c r="BF19" s="57" t="s">
        <v>837</v>
      </c>
      <c r="BG19" s="61" t="s">
        <v>837</v>
      </c>
      <c r="BH19" s="61" t="s">
        <v>837</v>
      </c>
      <c r="BI19" s="61" t="s">
        <v>837</v>
      </c>
      <c r="BJ19" s="61" t="s">
        <v>837</v>
      </c>
      <c r="BK19" s="65" t="s">
        <v>837</v>
      </c>
      <c r="BL19" s="65" t="s">
        <v>837</v>
      </c>
      <c r="BM19" s="65" t="s">
        <v>837</v>
      </c>
      <c r="BN19" s="65"/>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row>
    <row r="20" spans="1:266" s="27" customFormat="1" ht="35.1" customHeight="1" x14ac:dyDescent="0.2">
      <c r="A20" s="18" t="s">
        <v>745</v>
      </c>
      <c r="B20" s="121"/>
      <c r="C20" s="18" t="s">
        <v>721</v>
      </c>
      <c r="D20" s="18" t="s">
        <v>721</v>
      </c>
      <c r="E20" s="123">
        <v>5435</v>
      </c>
      <c r="F20" s="22"/>
      <c r="G20" s="22"/>
      <c r="H20" s="22">
        <v>37</v>
      </c>
      <c r="I20" s="22" t="s">
        <v>431</v>
      </c>
      <c r="J20" s="142">
        <v>37</v>
      </c>
      <c r="K20" s="142" t="s">
        <v>431</v>
      </c>
      <c r="L20" s="142" t="s">
        <v>1227</v>
      </c>
      <c r="M20" s="142" t="s">
        <v>1228</v>
      </c>
      <c r="N20" s="165" t="s">
        <v>1229</v>
      </c>
      <c r="O20" s="22"/>
      <c r="P20" s="22" t="s">
        <v>634</v>
      </c>
      <c r="Q20" s="22" t="s">
        <v>1646</v>
      </c>
      <c r="R20" s="98"/>
      <c r="S20" s="98" t="s">
        <v>1114</v>
      </c>
      <c r="T20" s="98" t="s">
        <v>634</v>
      </c>
      <c r="U20" s="39" t="s">
        <v>1199</v>
      </c>
      <c r="V20" s="39" t="s">
        <v>1199</v>
      </c>
      <c r="W20" s="39" t="s">
        <v>1199</v>
      </c>
      <c r="X20" s="39" t="s">
        <v>1199</v>
      </c>
      <c r="Y20" s="39" t="s">
        <v>1199</v>
      </c>
      <c r="Z20" s="39" t="s">
        <v>790</v>
      </c>
      <c r="AA20" s="42" t="s">
        <v>1522</v>
      </c>
      <c r="AB20" s="42" t="s">
        <v>1129</v>
      </c>
      <c r="AC20" s="42" t="s">
        <v>929</v>
      </c>
      <c r="AD20" s="86" t="s">
        <v>1233</v>
      </c>
      <c r="AE20" s="86" t="s">
        <v>1199</v>
      </c>
      <c r="AF20" s="86" t="s">
        <v>1199</v>
      </c>
      <c r="AG20" s="86" t="s">
        <v>1199</v>
      </c>
      <c r="AH20" s="86" t="s">
        <v>791</v>
      </c>
      <c r="AI20" s="86" t="s">
        <v>1199</v>
      </c>
      <c r="AJ20" s="86" t="s">
        <v>1199</v>
      </c>
      <c r="AK20" s="86" t="s">
        <v>1199</v>
      </c>
      <c r="AL20" s="86" t="s">
        <v>1199</v>
      </c>
      <c r="AM20" s="86" t="s">
        <v>791</v>
      </c>
      <c r="AN20" s="86" t="s">
        <v>1199</v>
      </c>
      <c r="AO20" s="86" t="s">
        <v>1199</v>
      </c>
      <c r="AP20" s="86" t="s">
        <v>1199</v>
      </c>
      <c r="AQ20" s="69" t="s">
        <v>837</v>
      </c>
      <c r="AR20" s="70" t="s">
        <v>837</v>
      </c>
      <c r="AS20" s="69" t="s">
        <v>837</v>
      </c>
      <c r="AT20" s="70" t="s">
        <v>837</v>
      </c>
      <c r="AU20" s="52" t="s">
        <v>837</v>
      </c>
      <c r="AV20" s="52" t="s">
        <v>837</v>
      </c>
      <c r="AW20" s="53" t="s">
        <v>837</v>
      </c>
      <c r="AX20" s="52" t="s">
        <v>837</v>
      </c>
      <c r="AY20" s="48" t="s">
        <v>837</v>
      </c>
      <c r="AZ20" s="48" t="s">
        <v>837</v>
      </c>
      <c r="BA20" s="44" t="s">
        <v>837</v>
      </c>
      <c r="BB20" s="44" t="s">
        <v>837</v>
      </c>
      <c r="BC20" s="57" t="s">
        <v>837</v>
      </c>
      <c r="BD20" s="75" t="s">
        <v>837</v>
      </c>
      <c r="BE20" s="57" t="s">
        <v>837</v>
      </c>
      <c r="BF20" s="57" t="s">
        <v>837</v>
      </c>
      <c r="BG20" s="61" t="s">
        <v>837</v>
      </c>
      <c r="BH20" s="61" t="s">
        <v>837</v>
      </c>
      <c r="BI20" s="61" t="s">
        <v>837</v>
      </c>
      <c r="BJ20" s="61" t="s">
        <v>837</v>
      </c>
      <c r="BK20" s="65" t="s">
        <v>837</v>
      </c>
      <c r="BL20" s="65" t="s">
        <v>837</v>
      </c>
      <c r="BM20" s="65" t="s">
        <v>837</v>
      </c>
      <c r="BN20" s="65"/>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row>
    <row r="21" spans="1:266" s="27" customFormat="1" ht="35.1" customHeight="1" x14ac:dyDescent="0.2">
      <c r="A21" s="18" t="s">
        <v>210</v>
      </c>
      <c r="B21" s="121"/>
      <c r="C21" s="18" t="s">
        <v>715</v>
      </c>
      <c r="D21" s="18" t="s">
        <v>715</v>
      </c>
      <c r="E21" s="123">
        <v>1627</v>
      </c>
      <c r="F21" s="22"/>
      <c r="G21" s="22"/>
      <c r="H21" s="22">
        <v>37</v>
      </c>
      <c r="I21" s="22" t="s">
        <v>431</v>
      </c>
      <c r="J21" s="142">
        <v>37</v>
      </c>
      <c r="K21" s="142" t="s">
        <v>431</v>
      </c>
      <c r="L21" s="142" t="s">
        <v>1227</v>
      </c>
      <c r="M21" s="142" t="s">
        <v>1228</v>
      </c>
      <c r="N21" s="165" t="s">
        <v>1229</v>
      </c>
      <c r="O21" s="22"/>
      <c r="P21" s="22" t="s">
        <v>634</v>
      </c>
      <c r="Q21" s="22" t="s">
        <v>1646</v>
      </c>
      <c r="R21" s="98"/>
      <c r="S21" s="98" t="s">
        <v>1114</v>
      </c>
      <c r="T21" s="98" t="s">
        <v>634</v>
      </c>
      <c r="U21" s="39" t="s">
        <v>1199</v>
      </c>
      <c r="V21" s="39" t="s">
        <v>1199</v>
      </c>
      <c r="W21" s="39" t="s">
        <v>1199</v>
      </c>
      <c r="X21" s="39" t="s">
        <v>1199</v>
      </c>
      <c r="Y21" s="39" t="s">
        <v>1199</v>
      </c>
      <c r="Z21" s="39" t="s">
        <v>790</v>
      </c>
      <c r="AA21" s="42" t="s">
        <v>1522</v>
      </c>
      <c r="AB21" s="42" t="s">
        <v>1129</v>
      </c>
      <c r="AC21" s="42" t="s">
        <v>929</v>
      </c>
      <c r="AD21" s="86" t="s">
        <v>1233</v>
      </c>
      <c r="AE21" s="86" t="s">
        <v>1199</v>
      </c>
      <c r="AF21" s="86" t="s">
        <v>1199</v>
      </c>
      <c r="AG21" s="86" t="s">
        <v>1199</v>
      </c>
      <c r="AH21" s="86" t="s">
        <v>791</v>
      </c>
      <c r="AI21" s="86" t="s">
        <v>1199</v>
      </c>
      <c r="AJ21" s="86" t="s">
        <v>1199</v>
      </c>
      <c r="AK21" s="86" t="s">
        <v>1199</v>
      </c>
      <c r="AL21" s="86" t="s">
        <v>1199</v>
      </c>
      <c r="AM21" s="86" t="s">
        <v>791</v>
      </c>
      <c r="AN21" s="86" t="s">
        <v>1199</v>
      </c>
      <c r="AO21" s="86" t="s">
        <v>1199</v>
      </c>
      <c r="AP21" s="86" t="s">
        <v>1199</v>
      </c>
      <c r="AQ21" s="69" t="s">
        <v>837</v>
      </c>
      <c r="AR21" s="70" t="s">
        <v>837</v>
      </c>
      <c r="AS21" s="69" t="s">
        <v>837</v>
      </c>
      <c r="AT21" s="70" t="s">
        <v>837</v>
      </c>
      <c r="AU21" s="52" t="s">
        <v>837</v>
      </c>
      <c r="AV21" s="52" t="s">
        <v>837</v>
      </c>
      <c r="AW21" s="53" t="s">
        <v>837</v>
      </c>
      <c r="AX21" s="52" t="s">
        <v>837</v>
      </c>
      <c r="AY21" s="48" t="s">
        <v>837</v>
      </c>
      <c r="AZ21" s="48" t="s">
        <v>837</v>
      </c>
      <c r="BA21" s="44" t="s">
        <v>837</v>
      </c>
      <c r="BB21" s="44" t="s">
        <v>837</v>
      </c>
      <c r="BC21" s="57" t="s">
        <v>837</v>
      </c>
      <c r="BD21" s="75" t="s">
        <v>837</v>
      </c>
      <c r="BE21" s="57" t="s">
        <v>837</v>
      </c>
      <c r="BF21" s="57" t="s">
        <v>837</v>
      </c>
      <c r="BG21" s="61" t="s">
        <v>837</v>
      </c>
      <c r="BH21" s="61" t="s">
        <v>837</v>
      </c>
      <c r="BI21" s="61" t="s">
        <v>837</v>
      </c>
      <c r="BJ21" s="61" t="s">
        <v>837</v>
      </c>
      <c r="BK21" s="65" t="s">
        <v>837</v>
      </c>
      <c r="BL21" s="65" t="s">
        <v>837</v>
      </c>
      <c r="BM21" s="65" t="s">
        <v>837</v>
      </c>
      <c r="BN21" s="65"/>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row>
    <row r="22" spans="1:266" s="27" customFormat="1" ht="35.1" customHeight="1" x14ac:dyDescent="0.2">
      <c r="A22" s="18" t="s">
        <v>746</v>
      </c>
      <c r="B22" s="121"/>
      <c r="C22" s="18" t="s">
        <v>722</v>
      </c>
      <c r="D22" s="18" t="s">
        <v>722</v>
      </c>
      <c r="E22" s="123">
        <v>5436</v>
      </c>
      <c r="F22" s="22"/>
      <c r="G22" s="22"/>
      <c r="H22" s="22">
        <v>37</v>
      </c>
      <c r="I22" s="22" t="s">
        <v>431</v>
      </c>
      <c r="J22" s="142">
        <v>37</v>
      </c>
      <c r="K22" s="142" t="s">
        <v>431</v>
      </c>
      <c r="L22" s="142" t="s">
        <v>1227</v>
      </c>
      <c r="M22" s="142" t="s">
        <v>1228</v>
      </c>
      <c r="N22" s="165" t="s">
        <v>1229</v>
      </c>
      <c r="O22" s="22"/>
      <c r="P22" s="22" t="s">
        <v>634</v>
      </c>
      <c r="Q22" s="22" t="s">
        <v>1646</v>
      </c>
      <c r="R22" s="98"/>
      <c r="S22" s="98" t="s">
        <v>1114</v>
      </c>
      <c r="T22" s="98" t="s">
        <v>634</v>
      </c>
      <c r="U22" s="39" t="s">
        <v>1199</v>
      </c>
      <c r="V22" s="39" t="s">
        <v>1199</v>
      </c>
      <c r="W22" s="39" t="s">
        <v>1199</v>
      </c>
      <c r="X22" s="39" t="s">
        <v>1199</v>
      </c>
      <c r="Y22" s="39" t="s">
        <v>1199</v>
      </c>
      <c r="Z22" s="39" t="s">
        <v>790</v>
      </c>
      <c r="AA22" s="42" t="s">
        <v>1522</v>
      </c>
      <c r="AB22" s="42" t="s">
        <v>1129</v>
      </c>
      <c r="AC22" s="42" t="s">
        <v>929</v>
      </c>
      <c r="AD22" s="86" t="s">
        <v>1233</v>
      </c>
      <c r="AE22" s="86" t="s">
        <v>1199</v>
      </c>
      <c r="AF22" s="86" t="s">
        <v>1199</v>
      </c>
      <c r="AG22" s="86" t="s">
        <v>1199</v>
      </c>
      <c r="AH22" s="86" t="s">
        <v>791</v>
      </c>
      <c r="AI22" s="86" t="s">
        <v>1199</v>
      </c>
      <c r="AJ22" s="86" t="s">
        <v>1199</v>
      </c>
      <c r="AK22" s="86" t="s">
        <v>1199</v>
      </c>
      <c r="AL22" s="86" t="s">
        <v>1199</v>
      </c>
      <c r="AM22" s="86" t="s">
        <v>791</v>
      </c>
      <c r="AN22" s="86" t="s">
        <v>1199</v>
      </c>
      <c r="AO22" s="86" t="s">
        <v>1199</v>
      </c>
      <c r="AP22" s="86" t="s">
        <v>1199</v>
      </c>
      <c r="AQ22" s="69" t="s">
        <v>837</v>
      </c>
      <c r="AR22" s="70" t="s">
        <v>837</v>
      </c>
      <c r="AS22" s="69" t="s">
        <v>837</v>
      </c>
      <c r="AT22" s="70" t="s">
        <v>837</v>
      </c>
      <c r="AU22" s="52" t="s">
        <v>837</v>
      </c>
      <c r="AV22" s="52" t="s">
        <v>837</v>
      </c>
      <c r="AW22" s="53" t="s">
        <v>837</v>
      </c>
      <c r="AX22" s="52" t="s">
        <v>837</v>
      </c>
      <c r="AY22" s="48" t="s">
        <v>837</v>
      </c>
      <c r="AZ22" s="48" t="s">
        <v>837</v>
      </c>
      <c r="BA22" s="44" t="s">
        <v>837</v>
      </c>
      <c r="BB22" s="44" t="s">
        <v>837</v>
      </c>
      <c r="BC22" s="57" t="s">
        <v>837</v>
      </c>
      <c r="BD22" s="75" t="s">
        <v>837</v>
      </c>
      <c r="BE22" s="57" t="s">
        <v>837</v>
      </c>
      <c r="BF22" s="57" t="s">
        <v>837</v>
      </c>
      <c r="BG22" s="61" t="s">
        <v>837</v>
      </c>
      <c r="BH22" s="61" t="s">
        <v>837</v>
      </c>
      <c r="BI22" s="61" t="s">
        <v>837</v>
      </c>
      <c r="BJ22" s="61" t="s">
        <v>837</v>
      </c>
      <c r="BK22" s="65" t="s">
        <v>837</v>
      </c>
      <c r="BL22" s="65" t="s">
        <v>837</v>
      </c>
      <c r="BM22" s="65" t="s">
        <v>837</v>
      </c>
      <c r="BN22" s="65"/>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row>
    <row r="23" spans="1:266" s="27" customFormat="1" ht="35.1" customHeight="1" x14ac:dyDescent="0.2">
      <c r="A23" s="18" t="s">
        <v>743</v>
      </c>
      <c r="B23" s="121"/>
      <c r="C23" s="18" t="s">
        <v>716</v>
      </c>
      <c r="D23" s="18" t="s">
        <v>716</v>
      </c>
      <c r="E23" s="123">
        <v>5433</v>
      </c>
      <c r="F23" s="22"/>
      <c r="G23" s="22"/>
      <c r="H23" s="22">
        <v>37</v>
      </c>
      <c r="I23" s="22" t="s">
        <v>431</v>
      </c>
      <c r="J23" s="142">
        <v>37</v>
      </c>
      <c r="K23" s="142" t="s">
        <v>431</v>
      </c>
      <c r="L23" s="142" t="s">
        <v>1227</v>
      </c>
      <c r="M23" s="142" t="s">
        <v>1228</v>
      </c>
      <c r="N23" s="165" t="s">
        <v>1229</v>
      </c>
      <c r="O23" s="22"/>
      <c r="P23" s="22" t="s">
        <v>634</v>
      </c>
      <c r="Q23" s="22" t="s">
        <v>1646</v>
      </c>
      <c r="R23" s="98"/>
      <c r="S23" s="98" t="s">
        <v>1114</v>
      </c>
      <c r="T23" s="98" t="s">
        <v>634</v>
      </c>
      <c r="U23" s="39" t="s">
        <v>1199</v>
      </c>
      <c r="V23" s="39" t="s">
        <v>1199</v>
      </c>
      <c r="W23" s="39" t="s">
        <v>1199</v>
      </c>
      <c r="X23" s="39" t="s">
        <v>1199</v>
      </c>
      <c r="Y23" s="39" t="s">
        <v>1199</v>
      </c>
      <c r="Z23" s="39" t="s">
        <v>790</v>
      </c>
      <c r="AA23" s="42" t="s">
        <v>1522</v>
      </c>
      <c r="AB23" s="42" t="s">
        <v>1129</v>
      </c>
      <c r="AC23" s="42" t="s">
        <v>929</v>
      </c>
      <c r="AD23" s="86" t="s">
        <v>1233</v>
      </c>
      <c r="AE23" s="86" t="s">
        <v>1199</v>
      </c>
      <c r="AF23" s="86" t="s">
        <v>1199</v>
      </c>
      <c r="AG23" s="86" t="s">
        <v>1199</v>
      </c>
      <c r="AH23" s="86" t="s">
        <v>791</v>
      </c>
      <c r="AI23" s="86" t="s">
        <v>1199</v>
      </c>
      <c r="AJ23" s="86" t="s">
        <v>1199</v>
      </c>
      <c r="AK23" s="86" t="s">
        <v>1199</v>
      </c>
      <c r="AL23" s="86" t="s">
        <v>1199</v>
      </c>
      <c r="AM23" s="86" t="s">
        <v>791</v>
      </c>
      <c r="AN23" s="86" t="s">
        <v>1199</v>
      </c>
      <c r="AO23" s="86" t="s">
        <v>1199</v>
      </c>
      <c r="AP23" s="86" t="s">
        <v>1199</v>
      </c>
      <c r="AQ23" s="69" t="s">
        <v>837</v>
      </c>
      <c r="AR23" s="70" t="s">
        <v>837</v>
      </c>
      <c r="AS23" s="69" t="s">
        <v>837</v>
      </c>
      <c r="AT23" s="70" t="s">
        <v>837</v>
      </c>
      <c r="AU23" s="52" t="s">
        <v>837</v>
      </c>
      <c r="AV23" s="52" t="s">
        <v>837</v>
      </c>
      <c r="AW23" s="53" t="s">
        <v>837</v>
      </c>
      <c r="AX23" s="52" t="s">
        <v>837</v>
      </c>
      <c r="AY23" s="48" t="s">
        <v>837</v>
      </c>
      <c r="AZ23" s="48" t="s">
        <v>837</v>
      </c>
      <c r="BA23" s="44" t="s">
        <v>837</v>
      </c>
      <c r="BB23" s="44" t="s">
        <v>837</v>
      </c>
      <c r="BC23" s="57" t="s">
        <v>837</v>
      </c>
      <c r="BD23" s="75" t="s">
        <v>837</v>
      </c>
      <c r="BE23" s="57" t="s">
        <v>837</v>
      </c>
      <c r="BF23" s="57" t="s">
        <v>837</v>
      </c>
      <c r="BG23" s="61" t="s">
        <v>837</v>
      </c>
      <c r="BH23" s="61" t="s">
        <v>837</v>
      </c>
      <c r="BI23" s="61" t="s">
        <v>837</v>
      </c>
      <c r="BJ23" s="61" t="s">
        <v>837</v>
      </c>
      <c r="BK23" s="65" t="s">
        <v>837</v>
      </c>
      <c r="BL23" s="65" t="s">
        <v>837</v>
      </c>
      <c r="BM23" s="65" t="s">
        <v>837</v>
      </c>
      <c r="BN23" s="65"/>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row>
    <row r="24" spans="1:266" s="27" customFormat="1" ht="35.1" customHeight="1" x14ac:dyDescent="0.2">
      <c r="A24" s="18" t="s">
        <v>211</v>
      </c>
      <c r="B24" s="121"/>
      <c r="C24" s="18" t="s">
        <v>717</v>
      </c>
      <c r="D24" s="18" t="s">
        <v>717</v>
      </c>
      <c r="E24" s="123">
        <v>1243</v>
      </c>
      <c r="F24" s="22"/>
      <c r="G24" s="22"/>
      <c r="H24" s="22">
        <v>37</v>
      </c>
      <c r="I24" s="22" t="s">
        <v>431</v>
      </c>
      <c r="J24" s="142">
        <v>37</v>
      </c>
      <c r="K24" s="142" t="s">
        <v>431</v>
      </c>
      <c r="L24" s="142" t="s">
        <v>1227</v>
      </c>
      <c r="M24" s="142" t="s">
        <v>1228</v>
      </c>
      <c r="N24" s="165" t="s">
        <v>1229</v>
      </c>
      <c r="O24" s="22"/>
      <c r="P24" s="22" t="s">
        <v>634</v>
      </c>
      <c r="Q24" s="22" t="s">
        <v>1646</v>
      </c>
      <c r="R24" s="98"/>
      <c r="S24" s="98" t="s">
        <v>1114</v>
      </c>
      <c r="T24" s="98" t="s">
        <v>634</v>
      </c>
      <c r="U24" s="39" t="s">
        <v>1199</v>
      </c>
      <c r="V24" s="39" t="s">
        <v>1199</v>
      </c>
      <c r="W24" s="39" t="s">
        <v>1199</v>
      </c>
      <c r="X24" s="39" t="s">
        <v>1199</v>
      </c>
      <c r="Y24" s="39" t="s">
        <v>1199</v>
      </c>
      <c r="Z24" s="39" t="s">
        <v>790</v>
      </c>
      <c r="AA24" s="42" t="s">
        <v>1522</v>
      </c>
      <c r="AB24" s="42" t="s">
        <v>1129</v>
      </c>
      <c r="AC24" s="42" t="s">
        <v>929</v>
      </c>
      <c r="AD24" s="86" t="s">
        <v>1233</v>
      </c>
      <c r="AE24" s="86" t="s">
        <v>1199</v>
      </c>
      <c r="AF24" s="86" t="s">
        <v>1199</v>
      </c>
      <c r="AG24" s="86" t="s">
        <v>1199</v>
      </c>
      <c r="AH24" s="86" t="s">
        <v>791</v>
      </c>
      <c r="AI24" s="86" t="s">
        <v>1199</v>
      </c>
      <c r="AJ24" s="86" t="s">
        <v>1199</v>
      </c>
      <c r="AK24" s="86" t="s">
        <v>1199</v>
      </c>
      <c r="AL24" s="86" t="s">
        <v>1199</v>
      </c>
      <c r="AM24" s="86" t="s">
        <v>791</v>
      </c>
      <c r="AN24" s="86" t="s">
        <v>1199</v>
      </c>
      <c r="AO24" s="86" t="s">
        <v>1199</v>
      </c>
      <c r="AP24" s="86" t="s">
        <v>1199</v>
      </c>
      <c r="AQ24" s="69" t="s">
        <v>837</v>
      </c>
      <c r="AR24" s="70" t="s">
        <v>837</v>
      </c>
      <c r="AS24" s="69" t="s">
        <v>837</v>
      </c>
      <c r="AT24" s="70" t="s">
        <v>837</v>
      </c>
      <c r="AU24" s="52" t="s">
        <v>837</v>
      </c>
      <c r="AV24" s="52" t="s">
        <v>837</v>
      </c>
      <c r="AW24" s="53" t="s">
        <v>837</v>
      </c>
      <c r="AX24" s="52" t="s">
        <v>837</v>
      </c>
      <c r="AY24" s="48" t="s">
        <v>837</v>
      </c>
      <c r="AZ24" s="48" t="s">
        <v>837</v>
      </c>
      <c r="BA24" s="44" t="s">
        <v>837</v>
      </c>
      <c r="BB24" s="44" t="s">
        <v>837</v>
      </c>
      <c r="BC24" s="57" t="s">
        <v>837</v>
      </c>
      <c r="BD24" s="75" t="s">
        <v>837</v>
      </c>
      <c r="BE24" s="57" t="s">
        <v>837</v>
      </c>
      <c r="BF24" s="57" t="s">
        <v>837</v>
      </c>
      <c r="BG24" s="61" t="s">
        <v>837</v>
      </c>
      <c r="BH24" s="61" t="s">
        <v>837</v>
      </c>
      <c r="BI24" s="61" t="s">
        <v>837</v>
      </c>
      <c r="BJ24" s="61" t="s">
        <v>837</v>
      </c>
      <c r="BK24" s="65" t="s">
        <v>837</v>
      </c>
      <c r="BL24" s="65" t="s">
        <v>837</v>
      </c>
      <c r="BM24" s="65" t="s">
        <v>837</v>
      </c>
      <c r="BN24" s="65"/>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row>
    <row r="25" spans="1:266" s="27" customFormat="1" ht="35.1" customHeight="1" x14ac:dyDescent="0.2">
      <c r="A25" s="18" t="s">
        <v>744</v>
      </c>
      <c r="B25" s="121"/>
      <c r="C25" s="18" t="s">
        <v>718</v>
      </c>
      <c r="D25" s="18" t="s">
        <v>718</v>
      </c>
      <c r="E25" s="123">
        <v>5434</v>
      </c>
      <c r="F25" s="22"/>
      <c r="G25" s="22"/>
      <c r="H25" s="22">
        <v>37</v>
      </c>
      <c r="I25" s="22" t="s">
        <v>431</v>
      </c>
      <c r="J25" s="142">
        <v>37</v>
      </c>
      <c r="K25" s="142" t="s">
        <v>431</v>
      </c>
      <c r="L25" s="142" t="s">
        <v>1227</v>
      </c>
      <c r="M25" s="142" t="s">
        <v>1228</v>
      </c>
      <c r="N25" s="165" t="s">
        <v>1229</v>
      </c>
      <c r="O25" s="22"/>
      <c r="P25" s="22" t="s">
        <v>634</v>
      </c>
      <c r="Q25" s="22" t="s">
        <v>1646</v>
      </c>
      <c r="R25" s="98"/>
      <c r="S25" s="98" t="s">
        <v>1114</v>
      </c>
      <c r="T25" s="98" t="s">
        <v>634</v>
      </c>
      <c r="U25" s="39" t="s">
        <v>1199</v>
      </c>
      <c r="V25" s="39" t="s">
        <v>1199</v>
      </c>
      <c r="W25" s="39" t="s">
        <v>1199</v>
      </c>
      <c r="X25" s="39" t="s">
        <v>1199</v>
      </c>
      <c r="Y25" s="39" t="s">
        <v>1199</v>
      </c>
      <c r="Z25" s="39" t="s">
        <v>790</v>
      </c>
      <c r="AA25" s="42" t="s">
        <v>1522</v>
      </c>
      <c r="AB25" s="42" t="s">
        <v>1129</v>
      </c>
      <c r="AC25" s="42" t="s">
        <v>929</v>
      </c>
      <c r="AD25" s="86" t="s">
        <v>1233</v>
      </c>
      <c r="AE25" s="86" t="s">
        <v>1199</v>
      </c>
      <c r="AF25" s="86" t="s">
        <v>1199</v>
      </c>
      <c r="AG25" s="86" t="s">
        <v>1199</v>
      </c>
      <c r="AH25" s="86" t="s">
        <v>791</v>
      </c>
      <c r="AI25" s="86" t="s">
        <v>1199</v>
      </c>
      <c r="AJ25" s="86" t="s">
        <v>1199</v>
      </c>
      <c r="AK25" s="86" t="s">
        <v>1199</v>
      </c>
      <c r="AL25" s="86" t="s">
        <v>1199</v>
      </c>
      <c r="AM25" s="86" t="s">
        <v>791</v>
      </c>
      <c r="AN25" s="86" t="s">
        <v>1199</v>
      </c>
      <c r="AO25" s="86" t="s">
        <v>1199</v>
      </c>
      <c r="AP25" s="86" t="s">
        <v>1199</v>
      </c>
      <c r="AQ25" s="69" t="s">
        <v>837</v>
      </c>
      <c r="AR25" s="70" t="s">
        <v>837</v>
      </c>
      <c r="AS25" s="69" t="s">
        <v>837</v>
      </c>
      <c r="AT25" s="70" t="s">
        <v>837</v>
      </c>
      <c r="AU25" s="52" t="s">
        <v>837</v>
      </c>
      <c r="AV25" s="52" t="s">
        <v>837</v>
      </c>
      <c r="AW25" s="53" t="s">
        <v>837</v>
      </c>
      <c r="AX25" s="52" t="s">
        <v>837</v>
      </c>
      <c r="AY25" s="48" t="s">
        <v>837</v>
      </c>
      <c r="AZ25" s="48" t="s">
        <v>837</v>
      </c>
      <c r="BA25" s="44" t="s">
        <v>837</v>
      </c>
      <c r="BB25" s="44" t="s">
        <v>837</v>
      </c>
      <c r="BC25" s="57" t="s">
        <v>837</v>
      </c>
      <c r="BD25" s="75" t="s">
        <v>837</v>
      </c>
      <c r="BE25" s="57" t="s">
        <v>837</v>
      </c>
      <c r="BF25" s="57" t="s">
        <v>837</v>
      </c>
      <c r="BG25" s="61" t="s">
        <v>837</v>
      </c>
      <c r="BH25" s="61" t="s">
        <v>837</v>
      </c>
      <c r="BI25" s="61" t="s">
        <v>837</v>
      </c>
      <c r="BJ25" s="61" t="s">
        <v>837</v>
      </c>
      <c r="BK25" s="65" t="s">
        <v>837</v>
      </c>
      <c r="BL25" s="65" t="s">
        <v>837</v>
      </c>
      <c r="BM25" s="65" t="s">
        <v>837</v>
      </c>
      <c r="BN25" s="65"/>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row>
    <row r="26" spans="1:266" s="27" customFormat="1" ht="35.1" customHeight="1" x14ac:dyDescent="0.2">
      <c r="A26" s="18" t="s">
        <v>738</v>
      </c>
      <c r="B26" s="121"/>
      <c r="C26" s="18" t="s">
        <v>710</v>
      </c>
      <c r="D26" s="18" t="s">
        <v>710</v>
      </c>
      <c r="E26" s="123">
        <v>2593</v>
      </c>
      <c r="F26" s="22"/>
      <c r="G26" s="22"/>
      <c r="H26" s="22">
        <v>37</v>
      </c>
      <c r="I26" s="22" t="s">
        <v>431</v>
      </c>
      <c r="J26" s="142">
        <v>37</v>
      </c>
      <c r="K26" s="142" t="s">
        <v>431</v>
      </c>
      <c r="L26" s="142" t="s">
        <v>1227</v>
      </c>
      <c r="M26" s="142" t="s">
        <v>1228</v>
      </c>
      <c r="N26" s="165" t="s">
        <v>1229</v>
      </c>
      <c r="O26" s="22"/>
      <c r="P26" s="22" t="s">
        <v>634</v>
      </c>
      <c r="Q26" s="22" t="s">
        <v>1646</v>
      </c>
      <c r="R26" s="98"/>
      <c r="S26" s="98" t="s">
        <v>1114</v>
      </c>
      <c r="T26" s="98" t="s">
        <v>634</v>
      </c>
      <c r="U26" s="39" t="s">
        <v>1199</v>
      </c>
      <c r="V26" s="39" t="s">
        <v>1199</v>
      </c>
      <c r="W26" s="39" t="s">
        <v>1199</v>
      </c>
      <c r="X26" s="39" t="s">
        <v>1199</v>
      </c>
      <c r="Y26" s="39" t="s">
        <v>1199</v>
      </c>
      <c r="Z26" s="39" t="s">
        <v>790</v>
      </c>
      <c r="AA26" s="42" t="s">
        <v>1522</v>
      </c>
      <c r="AB26" s="42" t="s">
        <v>1129</v>
      </c>
      <c r="AC26" s="42" t="s">
        <v>929</v>
      </c>
      <c r="AD26" s="86" t="s">
        <v>1233</v>
      </c>
      <c r="AE26" s="86" t="s">
        <v>1199</v>
      </c>
      <c r="AF26" s="86" t="s">
        <v>1199</v>
      </c>
      <c r="AG26" s="86" t="s">
        <v>1199</v>
      </c>
      <c r="AH26" s="86" t="s">
        <v>791</v>
      </c>
      <c r="AI26" s="86" t="s">
        <v>1199</v>
      </c>
      <c r="AJ26" s="86" t="s">
        <v>1199</v>
      </c>
      <c r="AK26" s="86" t="s">
        <v>1199</v>
      </c>
      <c r="AL26" s="86" t="s">
        <v>1199</v>
      </c>
      <c r="AM26" s="86" t="s">
        <v>791</v>
      </c>
      <c r="AN26" s="86" t="s">
        <v>1199</v>
      </c>
      <c r="AO26" s="86" t="s">
        <v>1199</v>
      </c>
      <c r="AP26" s="86" t="s">
        <v>1199</v>
      </c>
      <c r="AQ26" s="69" t="s">
        <v>837</v>
      </c>
      <c r="AR26" s="70" t="s">
        <v>837</v>
      </c>
      <c r="AS26" s="69" t="s">
        <v>837</v>
      </c>
      <c r="AT26" s="70" t="s">
        <v>837</v>
      </c>
      <c r="AU26" s="52" t="s">
        <v>837</v>
      </c>
      <c r="AV26" s="52" t="s">
        <v>837</v>
      </c>
      <c r="AW26" s="53" t="s">
        <v>837</v>
      </c>
      <c r="AX26" s="52" t="s">
        <v>837</v>
      </c>
      <c r="AY26" s="48" t="s">
        <v>837</v>
      </c>
      <c r="AZ26" s="48" t="s">
        <v>837</v>
      </c>
      <c r="BA26" s="44" t="s">
        <v>837</v>
      </c>
      <c r="BB26" s="44" t="s">
        <v>837</v>
      </c>
      <c r="BC26" s="57" t="s">
        <v>837</v>
      </c>
      <c r="BD26" s="75" t="s">
        <v>837</v>
      </c>
      <c r="BE26" s="57" t="s">
        <v>837</v>
      </c>
      <c r="BF26" s="57" t="s">
        <v>837</v>
      </c>
      <c r="BG26" s="61" t="s">
        <v>837</v>
      </c>
      <c r="BH26" s="61" t="s">
        <v>837</v>
      </c>
      <c r="BI26" s="61" t="s">
        <v>837</v>
      </c>
      <c r="BJ26" s="61" t="s">
        <v>837</v>
      </c>
      <c r="BK26" s="65" t="s">
        <v>837</v>
      </c>
      <c r="BL26" s="65" t="s">
        <v>837</v>
      </c>
      <c r="BM26" s="65" t="s">
        <v>837</v>
      </c>
      <c r="BN26" s="65"/>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row>
    <row r="27" spans="1:266" s="27" customFormat="1" ht="35.1" customHeight="1" x14ac:dyDescent="0.2">
      <c r="A27" s="18" t="s">
        <v>734</v>
      </c>
      <c r="B27" s="121"/>
      <c r="C27" s="18" t="s">
        <v>706</v>
      </c>
      <c r="D27" s="18" t="s">
        <v>706</v>
      </c>
      <c r="E27" s="123">
        <v>2589</v>
      </c>
      <c r="F27" s="22"/>
      <c r="G27" s="22"/>
      <c r="H27" s="22">
        <v>37</v>
      </c>
      <c r="I27" s="22" t="s">
        <v>431</v>
      </c>
      <c r="J27" s="142">
        <v>37</v>
      </c>
      <c r="K27" s="142" t="s">
        <v>431</v>
      </c>
      <c r="L27" s="142" t="s">
        <v>1227</v>
      </c>
      <c r="M27" s="142" t="s">
        <v>1228</v>
      </c>
      <c r="N27" s="165" t="s">
        <v>1229</v>
      </c>
      <c r="O27" s="22"/>
      <c r="P27" s="22" t="s">
        <v>634</v>
      </c>
      <c r="Q27" s="22" t="s">
        <v>1646</v>
      </c>
      <c r="R27" s="98"/>
      <c r="S27" s="98" t="s">
        <v>1114</v>
      </c>
      <c r="T27" s="98" t="s">
        <v>634</v>
      </c>
      <c r="U27" s="39" t="s">
        <v>1199</v>
      </c>
      <c r="V27" s="39" t="s">
        <v>1199</v>
      </c>
      <c r="W27" s="39" t="s">
        <v>1199</v>
      </c>
      <c r="X27" s="39" t="s">
        <v>1199</v>
      </c>
      <c r="Y27" s="39" t="s">
        <v>1199</v>
      </c>
      <c r="Z27" s="39" t="s">
        <v>790</v>
      </c>
      <c r="AA27" s="42" t="s">
        <v>1522</v>
      </c>
      <c r="AB27" s="42" t="s">
        <v>1129</v>
      </c>
      <c r="AC27" s="42" t="s">
        <v>929</v>
      </c>
      <c r="AD27" s="86" t="s">
        <v>1233</v>
      </c>
      <c r="AE27" s="86" t="s">
        <v>1199</v>
      </c>
      <c r="AF27" s="86" t="s">
        <v>1199</v>
      </c>
      <c r="AG27" s="86" t="s">
        <v>1199</v>
      </c>
      <c r="AH27" s="86" t="s">
        <v>791</v>
      </c>
      <c r="AI27" s="86" t="s">
        <v>1199</v>
      </c>
      <c r="AJ27" s="86" t="s">
        <v>1199</v>
      </c>
      <c r="AK27" s="86" t="s">
        <v>1199</v>
      </c>
      <c r="AL27" s="86" t="s">
        <v>1199</v>
      </c>
      <c r="AM27" s="86" t="s">
        <v>791</v>
      </c>
      <c r="AN27" s="86" t="s">
        <v>1199</v>
      </c>
      <c r="AO27" s="86" t="s">
        <v>1199</v>
      </c>
      <c r="AP27" s="86" t="s">
        <v>1199</v>
      </c>
      <c r="AQ27" s="69" t="s">
        <v>837</v>
      </c>
      <c r="AR27" s="70" t="s">
        <v>837</v>
      </c>
      <c r="AS27" s="69" t="s">
        <v>837</v>
      </c>
      <c r="AT27" s="70" t="s">
        <v>837</v>
      </c>
      <c r="AU27" s="52" t="s">
        <v>837</v>
      </c>
      <c r="AV27" s="52" t="s">
        <v>837</v>
      </c>
      <c r="AW27" s="53" t="s">
        <v>837</v>
      </c>
      <c r="AX27" s="52" t="s">
        <v>837</v>
      </c>
      <c r="AY27" s="48" t="s">
        <v>837</v>
      </c>
      <c r="AZ27" s="48" t="s">
        <v>837</v>
      </c>
      <c r="BA27" s="44" t="s">
        <v>837</v>
      </c>
      <c r="BB27" s="44" t="s">
        <v>837</v>
      </c>
      <c r="BC27" s="57" t="s">
        <v>837</v>
      </c>
      <c r="BD27" s="75" t="s">
        <v>837</v>
      </c>
      <c r="BE27" s="57" t="s">
        <v>837</v>
      </c>
      <c r="BF27" s="57" t="s">
        <v>837</v>
      </c>
      <c r="BG27" s="61" t="s">
        <v>837</v>
      </c>
      <c r="BH27" s="61" t="s">
        <v>837</v>
      </c>
      <c r="BI27" s="61" t="s">
        <v>837</v>
      </c>
      <c r="BJ27" s="61" t="s">
        <v>837</v>
      </c>
      <c r="BK27" s="65" t="s">
        <v>837</v>
      </c>
      <c r="BL27" s="65" t="s">
        <v>837</v>
      </c>
      <c r="BM27" s="65" t="s">
        <v>837</v>
      </c>
      <c r="BN27" s="65"/>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row>
    <row r="28" spans="1:266" s="27" customFormat="1" ht="35.1" customHeight="1" x14ac:dyDescent="0.2">
      <c r="A28" s="18" t="s">
        <v>726</v>
      </c>
      <c r="B28" s="121"/>
      <c r="C28" s="18" t="s">
        <v>996</v>
      </c>
      <c r="D28" s="18" t="s">
        <v>996</v>
      </c>
      <c r="E28" s="123">
        <v>2562</v>
      </c>
      <c r="F28" s="22"/>
      <c r="G28" s="22"/>
      <c r="H28" s="22">
        <v>37</v>
      </c>
      <c r="I28" s="22" t="s">
        <v>431</v>
      </c>
      <c r="J28" s="142">
        <v>37</v>
      </c>
      <c r="K28" s="142" t="s">
        <v>431</v>
      </c>
      <c r="L28" s="142" t="s">
        <v>1227</v>
      </c>
      <c r="M28" s="142" t="s">
        <v>1228</v>
      </c>
      <c r="N28" s="165" t="s">
        <v>1229</v>
      </c>
      <c r="O28" s="22"/>
      <c r="P28" s="22" t="s">
        <v>634</v>
      </c>
      <c r="Q28" s="22" t="s">
        <v>1646</v>
      </c>
      <c r="R28" s="98"/>
      <c r="S28" s="98" t="s">
        <v>1114</v>
      </c>
      <c r="T28" s="98" t="s">
        <v>634</v>
      </c>
      <c r="U28" s="39" t="s">
        <v>1199</v>
      </c>
      <c r="V28" s="39" t="s">
        <v>1199</v>
      </c>
      <c r="W28" s="39" t="s">
        <v>1199</v>
      </c>
      <c r="X28" s="39" t="s">
        <v>1199</v>
      </c>
      <c r="Y28" s="39" t="s">
        <v>1199</v>
      </c>
      <c r="Z28" s="39" t="s">
        <v>790</v>
      </c>
      <c r="AA28" s="42" t="s">
        <v>1522</v>
      </c>
      <c r="AB28" s="42" t="s">
        <v>1129</v>
      </c>
      <c r="AC28" s="42" t="s">
        <v>929</v>
      </c>
      <c r="AD28" s="86" t="s">
        <v>1233</v>
      </c>
      <c r="AE28" s="86" t="s">
        <v>1199</v>
      </c>
      <c r="AF28" s="86" t="s">
        <v>1199</v>
      </c>
      <c r="AG28" s="86" t="s">
        <v>1199</v>
      </c>
      <c r="AH28" s="86" t="s">
        <v>791</v>
      </c>
      <c r="AI28" s="86" t="s">
        <v>1199</v>
      </c>
      <c r="AJ28" s="86" t="s">
        <v>1199</v>
      </c>
      <c r="AK28" s="86" t="s">
        <v>1199</v>
      </c>
      <c r="AL28" s="86" t="s">
        <v>1199</v>
      </c>
      <c r="AM28" s="86" t="s">
        <v>791</v>
      </c>
      <c r="AN28" s="86" t="s">
        <v>1199</v>
      </c>
      <c r="AO28" s="86" t="s">
        <v>1199</v>
      </c>
      <c r="AP28" s="86" t="s">
        <v>1199</v>
      </c>
      <c r="AQ28" s="69" t="s">
        <v>837</v>
      </c>
      <c r="AR28" s="70" t="s">
        <v>837</v>
      </c>
      <c r="AS28" s="69" t="s">
        <v>837</v>
      </c>
      <c r="AT28" s="70" t="s">
        <v>837</v>
      </c>
      <c r="AU28" s="52" t="s">
        <v>837</v>
      </c>
      <c r="AV28" s="52" t="s">
        <v>837</v>
      </c>
      <c r="AW28" s="53" t="s">
        <v>837</v>
      </c>
      <c r="AX28" s="52" t="s">
        <v>837</v>
      </c>
      <c r="AY28" s="48" t="s">
        <v>837</v>
      </c>
      <c r="AZ28" s="48" t="s">
        <v>837</v>
      </c>
      <c r="BA28" s="44" t="s">
        <v>837</v>
      </c>
      <c r="BB28" s="44" t="s">
        <v>837</v>
      </c>
      <c r="BC28" s="57" t="s">
        <v>837</v>
      </c>
      <c r="BD28" s="75" t="s">
        <v>837</v>
      </c>
      <c r="BE28" s="57" t="s">
        <v>837</v>
      </c>
      <c r="BF28" s="57" t="s">
        <v>837</v>
      </c>
      <c r="BG28" s="61" t="s">
        <v>837</v>
      </c>
      <c r="BH28" s="61" t="s">
        <v>837</v>
      </c>
      <c r="BI28" s="61" t="s">
        <v>837</v>
      </c>
      <c r="BJ28" s="61" t="s">
        <v>837</v>
      </c>
      <c r="BK28" s="65" t="s">
        <v>837</v>
      </c>
      <c r="BL28" s="65" t="s">
        <v>837</v>
      </c>
      <c r="BM28" s="65" t="s">
        <v>837</v>
      </c>
      <c r="BN28" s="65"/>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row>
    <row r="29" spans="1:266" s="27" customFormat="1" ht="35.1" customHeight="1" x14ac:dyDescent="0.2">
      <c r="A29" s="18" t="s">
        <v>732</v>
      </c>
      <c r="B29" s="121"/>
      <c r="C29" s="18" t="s">
        <v>704</v>
      </c>
      <c r="D29" s="18" t="s">
        <v>704</v>
      </c>
      <c r="E29" s="123">
        <v>2586</v>
      </c>
      <c r="F29" s="22"/>
      <c r="G29" s="22"/>
      <c r="H29" s="22">
        <v>37</v>
      </c>
      <c r="I29" s="22" t="s">
        <v>431</v>
      </c>
      <c r="J29" s="142">
        <v>37</v>
      </c>
      <c r="K29" s="142" t="s">
        <v>431</v>
      </c>
      <c r="L29" s="142" t="s">
        <v>1227</v>
      </c>
      <c r="M29" s="142" t="s">
        <v>1228</v>
      </c>
      <c r="N29" s="165" t="s">
        <v>1229</v>
      </c>
      <c r="O29" s="22"/>
      <c r="P29" s="22" t="s">
        <v>634</v>
      </c>
      <c r="Q29" s="22" t="s">
        <v>1646</v>
      </c>
      <c r="R29" s="98"/>
      <c r="S29" s="98" t="s">
        <v>1114</v>
      </c>
      <c r="T29" s="98" t="s">
        <v>634</v>
      </c>
      <c r="U29" s="39" t="s">
        <v>1199</v>
      </c>
      <c r="V29" s="39" t="s">
        <v>1199</v>
      </c>
      <c r="W29" s="39" t="s">
        <v>1199</v>
      </c>
      <c r="X29" s="39" t="s">
        <v>1199</v>
      </c>
      <c r="Y29" s="39" t="s">
        <v>1199</v>
      </c>
      <c r="Z29" s="39" t="s">
        <v>790</v>
      </c>
      <c r="AA29" s="42" t="s">
        <v>1522</v>
      </c>
      <c r="AB29" s="42" t="s">
        <v>1129</v>
      </c>
      <c r="AC29" s="42" t="s">
        <v>929</v>
      </c>
      <c r="AD29" s="86" t="s">
        <v>1233</v>
      </c>
      <c r="AE29" s="86" t="s">
        <v>1199</v>
      </c>
      <c r="AF29" s="86" t="s">
        <v>1199</v>
      </c>
      <c r="AG29" s="86" t="s">
        <v>1199</v>
      </c>
      <c r="AH29" s="86" t="s">
        <v>791</v>
      </c>
      <c r="AI29" s="86" t="s">
        <v>1199</v>
      </c>
      <c r="AJ29" s="86" t="s">
        <v>1199</v>
      </c>
      <c r="AK29" s="86" t="s">
        <v>1199</v>
      </c>
      <c r="AL29" s="86" t="s">
        <v>1199</v>
      </c>
      <c r="AM29" s="86" t="s">
        <v>791</v>
      </c>
      <c r="AN29" s="86" t="s">
        <v>1199</v>
      </c>
      <c r="AO29" s="86" t="s">
        <v>1199</v>
      </c>
      <c r="AP29" s="86" t="s">
        <v>1199</v>
      </c>
      <c r="AQ29" s="69" t="s">
        <v>837</v>
      </c>
      <c r="AR29" s="70" t="s">
        <v>837</v>
      </c>
      <c r="AS29" s="69" t="s">
        <v>837</v>
      </c>
      <c r="AT29" s="70" t="s">
        <v>837</v>
      </c>
      <c r="AU29" s="52" t="s">
        <v>837</v>
      </c>
      <c r="AV29" s="52" t="s">
        <v>837</v>
      </c>
      <c r="AW29" s="53" t="s">
        <v>837</v>
      </c>
      <c r="AX29" s="52" t="s">
        <v>837</v>
      </c>
      <c r="AY29" s="48" t="s">
        <v>837</v>
      </c>
      <c r="AZ29" s="48" t="s">
        <v>837</v>
      </c>
      <c r="BA29" s="44" t="s">
        <v>837</v>
      </c>
      <c r="BB29" s="44" t="s">
        <v>837</v>
      </c>
      <c r="BC29" s="57" t="s">
        <v>837</v>
      </c>
      <c r="BD29" s="75" t="s">
        <v>837</v>
      </c>
      <c r="BE29" s="57" t="s">
        <v>837</v>
      </c>
      <c r="BF29" s="57" t="s">
        <v>837</v>
      </c>
      <c r="BG29" s="61" t="s">
        <v>837</v>
      </c>
      <c r="BH29" s="61" t="s">
        <v>837</v>
      </c>
      <c r="BI29" s="61" t="s">
        <v>837</v>
      </c>
      <c r="BJ29" s="61" t="s">
        <v>837</v>
      </c>
      <c r="BK29" s="65" t="s">
        <v>837</v>
      </c>
      <c r="BL29" s="65" t="s">
        <v>837</v>
      </c>
      <c r="BM29" s="65" t="s">
        <v>837</v>
      </c>
      <c r="BN29" s="65"/>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row>
    <row r="30" spans="1:266" s="27" customFormat="1" ht="35.1" customHeight="1" x14ac:dyDescent="0.2">
      <c r="A30" s="18" t="s">
        <v>327</v>
      </c>
      <c r="B30" s="121"/>
      <c r="C30" s="18" t="s">
        <v>328</v>
      </c>
      <c r="D30" s="18" t="s">
        <v>328</v>
      </c>
      <c r="E30" s="123">
        <v>1141</v>
      </c>
      <c r="F30" s="22"/>
      <c r="G30" s="22"/>
      <c r="H30" s="22"/>
      <c r="I30" s="22"/>
      <c r="J30" s="142"/>
      <c r="K30" s="142"/>
      <c r="L30" s="142"/>
      <c r="M30" s="142"/>
      <c r="N30" s="165" t="s">
        <v>881</v>
      </c>
      <c r="O30" s="22" t="s">
        <v>633</v>
      </c>
      <c r="P30" s="22" t="s">
        <v>633</v>
      </c>
      <c r="Q30" s="22" t="s">
        <v>1647</v>
      </c>
      <c r="R30" s="98"/>
      <c r="S30" s="98"/>
      <c r="T30" s="98" t="s">
        <v>1647</v>
      </c>
      <c r="U30" s="39" t="s">
        <v>790</v>
      </c>
      <c r="V30" s="39" t="s">
        <v>790</v>
      </c>
      <c r="W30" s="39" t="s">
        <v>790</v>
      </c>
      <c r="X30" s="39" t="s">
        <v>790</v>
      </c>
      <c r="Y30" s="39" t="s">
        <v>790</v>
      </c>
      <c r="Z30" s="39">
        <v>2.2000000000000002</v>
      </c>
      <c r="AA30" s="42" t="s">
        <v>1100</v>
      </c>
      <c r="AB30" s="42" t="s">
        <v>917</v>
      </c>
      <c r="AC30" s="42">
        <v>41012</v>
      </c>
      <c r="AD30" s="86" t="s">
        <v>881</v>
      </c>
      <c r="AE30" s="86">
        <v>2.2000000000000002</v>
      </c>
      <c r="AF30" s="86" t="s">
        <v>1211</v>
      </c>
      <c r="AG30" s="86">
        <v>0.1</v>
      </c>
      <c r="AH30" s="86">
        <v>5.8</v>
      </c>
      <c r="AI30" s="86">
        <v>2.2000000000000002</v>
      </c>
      <c r="AJ30" s="86" t="s">
        <v>1211</v>
      </c>
      <c r="AK30" s="86">
        <v>0.27</v>
      </c>
      <c r="AL30" s="86" t="s">
        <v>854</v>
      </c>
      <c r="AM30" s="86">
        <v>0.57999999999999996</v>
      </c>
      <c r="AN30" s="86">
        <v>0.27</v>
      </c>
      <c r="AO30" s="86" t="s">
        <v>854</v>
      </c>
      <c r="AP30" s="86" t="s">
        <v>818</v>
      </c>
      <c r="AQ30" s="69">
        <v>100</v>
      </c>
      <c r="AR30" s="70">
        <v>2.7</v>
      </c>
      <c r="AS30" s="69">
        <v>100</v>
      </c>
      <c r="AT30" s="70">
        <v>5.8</v>
      </c>
      <c r="AU30" s="52">
        <v>1000</v>
      </c>
      <c r="AV30" s="52">
        <v>0.27</v>
      </c>
      <c r="AW30" s="53">
        <v>1000</v>
      </c>
      <c r="AX30" s="52">
        <v>0.57999999999999996</v>
      </c>
      <c r="AY30" s="48" t="s">
        <v>789</v>
      </c>
      <c r="AZ30" s="48">
        <v>5</v>
      </c>
      <c r="BA30" s="44" t="s">
        <v>789</v>
      </c>
      <c r="BB30" s="44">
        <v>0.5</v>
      </c>
      <c r="BC30" s="57">
        <v>90</v>
      </c>
      <c r="BD30" s="75">
        <v>22</v>
      </c>
      <c r="BE30" s="57">
        <v>2.2000000000000002</v>
      </c>
      <c r="BF30" s="57">
        <v>2.2000000000000002</v>
      </c>
      <c r="BG30" s="61">
        <v>100</v>
      </c>
      <c r="BH30" s="61">
        <v>61</v>
      </c>
      <c r="BI30" s="61">
        <v>6</v>
      </c>
      <c r="BJ30" s="61">
        <v>6</v>
      </c>
      <c r="BK30" s="65" t="s">
        <v>790</v>
      </c>
      <c r="BL30" s="65">
        <v>0.1</v>
      </c>
      <c r="BM30" s="65" t="s">
        <v>1140</v>
      </c>
      <c r="BN30" s="65" t="s">
        <v>1517</v>
      </c>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row>
    <row r="31" spans="1:266" s="27" customFormat="1" ht="35.1" customHeight="1" x14ac:dyDescent="0.2">
      <c r="A31" s="18" t="s">
        <v>371</v>
      </c>
      <c r="B31" s="121"/>
      <c r="C31" s="18" t="s">
        <v>372</v>
      </c>
      <c r="D31" s="18" t="s">
        <v>372</v>
      </c>
      <c r="E31" s="123">
        <v>1212</v>
      </c>
      <c r="F31" s="22"/>
      <c r="G31" s="22"/>
      <c r="H31" s="22"/>
      <c r="I31" s="22"/>
      <c r="J31" s="142"/>
      <c r="K31" s="142"/>
      <c r="L31" s="142"/>
      <c r="M31" s="142"/>
      <c r="N31" s="165" t="s">
        <v>882</v>
      </c>
      <c r="O31" s="22" t="s">
        <v>633</v>
      </c>
      <c r="P31" s="22" t="s">
        <v>633</v>
      </c>
      <c r="Q31" s="22" t="s">
        <v>1647</v>
      </c>
      <c r="R31" s="98"/>
      <c r="S31" s="98"/>
      <c r="T31" s="98" t="s">
        <v>1647</v>
      </c>
      <c r="U31" s="39" t="s">
        <v>790</v>
      </c>
      <c r="V31" s="39" t="s">
        <v>790</v>
      </c>
      <c r="W31" s="39" t="s">
        <v>790</v>
      </c>
      <c r="X31" s="39" t="s">
        <v>790</v>
      </c>
      <c r="Y31" s="39" t="s">
        <v>790</v>
      </c>
      <c r="Z31" s="39">
        <v>0.5</v>
      </c>
      <c r="AA31" s="42" t="s">
        <v>1100</v>
      </c>
      <c r="AB31" s="42" t="s">
        <v>918</v>
      </c>
      <c r="AC31" s="42">
        <v>41236</v>
      </c>
      <c r="AD31" s="86" t="s">
        <v>882</v>
      </c>
      <c r="AE31" s="86">
        <v>0.5</v>
      </c>
      <c r="AF31" s="86" t="s">
        <v>854</v>
      </c>
      <c r="AG31" s="86">
        <v>0.1</v>
      </c>
      <c r="AH31" s="86">
        <v>13</v>
      </c>
      <c r="AI31" s="86">
        <v>0.5</v>
      </c>
      <c r="AJ31" s="86" t="s">
        <v>854</v>
      </c>
      <c r="AK31" s="86">
        <v>0.05</v>
      </c>
      <c r="AL31" s="86" t="s">
        <v>854</v>
      </c>
      <c r="AM31" s="86">
        <v>1.3</v>
      </c>
      <c r="AN31" s="86">
        <v>0.05</v>
      </c>
      <c r="AO31" s="86" t="s">
        <v>854</v>
      </c>
      <c r="AP31" s="86" t="s">
        <v>818</v>
      </c>
      <c r="AQ31" s="69">
        <v>10</v>
      </c>
      <c r="AR31" s="70">
        <v>0.5</v>
      </c>
      <c r="AS31" s="69">
        <v>10</v>
      </c>
      <c r="AT31" s="70">
        <v>13</v>
      </c>
      <c r="AU31" s="52">
        <v>100</v>
      </c>
      <c r="AV31" s="52">
        <v>0.05</v>
      </c>
      <c r="AW31" s="53">
        <v>100</v>
      </c>
      <c r="AX31" s="52">
        <v>1.3</v>
      </c>
      <c r="AY31" s="48" t="s">
        <v>789</v>
      </c>
      <c r="AZ31" s="48">
        <v>1.0500000000000003</v>
      </c>
      <c r="BA31" s="44" t="s">
        <v>789</v>
      </c>
      <c r="BB31" s="44">
        <v>0.10500000000000001</v>
      </c>
      <c r="BC31" s="57">
        <v>90</v>
      </c>
      <c r="BD31" s="75">
        <v>66</v>
      </c>
      <c r="BE31" s="57">
        <v>6</v>
      </c>
      <c r="BF31" s="57">
        <v>6</v>
      </c>
      <c r="BG31" s="61">
        <v>300</v>
      </c>
      <c r="BH31" s="61">
        <v>30</v>
      </c>
      <c r="BI31" s="61">
        <v>3</v>
      </c>
      <c r="BJ31" s="61">
        <v>3</v>
      </c>
      <c r="BK31" s="65" t="s">
        <v>790</v>
      </c>
      <c r="BL31" s="65">
        <v>0.1</v>
      </c>
      <c r="BM31" s="65" t="s">
        <v>1140</v>
      </c>
      <c r="BN31" s="65" t="s">
        <v>1517</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row>
    <row r="32" spans="1:266" s="14" customFormat="1" ht="35.1" customHeight="1" x14ac:dyDescent="0.2">
      <c r="A32" s="18" t="s">
        <v>214</v>
      </c>
      <c r="B32" s="121"/>
      <c r="C32" s="18" t="s">
        <v>723</v>
      </c>
      <c r="D32" s="18" t="s">
        <v>723</v>
      </c>
      <c r="E32" s="123">
        <v>1090</v>
      </c>
      <c r="F32" s="22"/>
      <c r="G32" s="22"/>
      <c r="H32" s="22">
        <v>37</v>
      </c>
      <c r="I32" s="22" t="s">
        <v>431</v>
      </c>
      <c r="J32" s="142">
        <v>37</v>
      </c>
      <c r="K32" s="142" t="s">
        <v>431</v>
      </c>
      <c r="L32" s="142" t="s">
        <v>1227</v>
      </c>
      <c r="M32" s="142" t="s">
        <v>1228</v>
      </c>
      <c r="N32" s="165" t="s">
        <v>1229</v>
      </c>
      <c r="O32" s="22"/>
      <c r="P32" s="22" t="s">
        <v>634</v>
      </c>
      <c r="Q32" s="22" t="s">
        <v>1646</v>
      </c>
      <c r="R32" s="98"/>
      <c r="S32" s="98" t="s">
        <v>1114</v>
      </c>
      <c r="T32" s="98" t="s">
        <v>634</v>
      </c>
      <c r="U32" s="39" t="s">
        <v>1199</v>
      </c>
      <c r="V32" s="39" t="s">
        <v>1199</v>
      </c>
      <c r="W32" s="39" t="s">
        <v>1199</v>
      </c>
      <c r="X32" s="39" t="s">
        <v>1199</v>
      </c>
      <c r="Y32" s="39" t="s">
        <v>1199</v>
      </c>
      <c r="Z32" s="39" t="s">
        <v>790</v>
      </c>
      <c r="AA32" s="42" t="s">
        <v>1522</v>
      </c>
      <c r="AB32" s="42" t="s">
        <v>1129</v>
      </c>
      <c r="AC32" s="42" t="s">
        <v>929</v>
      </c>
      <c r="AD32" s="86" t="s">
        <v>1233</v>
      </c>
      <c r="AE32" s="86" t="s">
        <v>1199</v>
      </c>
      <c r="AF32" s="86" t="s">
        <v>1199</v>
      </c>
      <c r="AG32" s="86" t="s">
        <v>1199</v>
      </c>
      <c r="AH32" s="86" t="s">
        <v>791</v>
      </c>
      <c r="AI32" s="86" t="s">
        <v>1199</v>
      </c>
      <c r="AJ32" s="86" t="s">
        <v>1199</v>
      </c>
      <c r="AK32" s="86" t="s">
        <v>1199</v>
      </c>
      <c r="AL32" s="86" t="s">
        <v>1199</v>
      </c>
      <c r="AM32" s="86" t="s">
        <v>791</v>
      </c>
      <c r="AN32" s="86" t="s">
        <v>1199</v>
      </c>
      <c r="AO32" s="86" t="s">
        <v>1199</v>
      </c>
      <c r="AP32" s="86" t="s">
        <v>1199</v>
      </c>
      <c r="AQ32" s="69" t="s">
        <v>837</v>
      </c>
      <c r="AR32" s="70" t="s">
        <v>837</v>
      </c>
      <c r="AS32" s="69" t="s">
        <v>837</v>
      </c>
      <c r="AT32" s="70" t="s">
        <v>837</v>
      </c>
      <c r="AU32" s="52" t="s">
        <v>837</v>
      </c>
      <c r="AV32" s="52" t="s">
        <v>837</v>
      </c>
      <c r="AW32" s="53" t="s">
        <v>837</v>
      </c>
      <c r="AX32" s="52" t="s">
        <v>837</v>
      </c>
      <c r="AY32" s="48" t="s">
        <v>837</v>
      </c>
      <c r="AZ32" s="48" t="s">
        <v>837</v>
      </c>
      <c r="BA32" s="44" t="s">
        <v>837</v>
      </c>
      <c r="BB32" s="44" t="s">
        <v>837</v>
      </c>
      <c r="BC32" s="57" t="s">
        <v>837</v>
      </c>
      <c r="BD32" s="75" t="s">
        <v>837</v>
      </c>
      <c r="BE32" s="57" t="s">
        <v>837</v>
      </c>
      <c r="BF32" s="57" t="s">
        <v>837</v>
      </c>
      <c r="BG32" s="61" t="s">
        <v>837</v>
      </c>
      <c r="BH32" s="61" t="s">
        <v>837</v>
      </c>
      <c r="BI32" s="61" t="s">
        <v>837</v>
      </c>
      <c r="BJ32" s="61" t="s">
        <v>837</v>
      </c>
      <c r="BK32" s="65" t="s">
        <v>837</v>
      </c>
      <c r="BL32" s="65" t="s">
        <v>837</v>
      </c>
      <c r="BM32" s="65" t="s">
        <v>837</v>
      </c>
      <c r="BN32" s="65"/>
    </row>
    <row r="33" spans="1:266" s="14" customFormat="1" ht="35.1" customHeight="1" x14ac:dyDescent="0.2">
      <c r="A33" s="18" t="s">
        <v>212</v>
      </c>
      <c r="B33" s="121"/>
      <c r="C33" s="18" t="s">
        <v>719</v>
      </c>
      <c r="D33" s="18" t="s">
        <v>719</v>
      </c>
      <c r="E33" s="123">
        <v>1089</v>
      </c>
      <c r="F33" s="22"/>
      <c r="G33" s="22"/>
      <c r="H33" s="22">
        <v>37</v>
      </c>
      <c r="I33" s="22" t="s">
        <v>431</v>
      </c>
      <c r="J33" s="142">
        <v>37</v>
      </c>
      <c r="K33" s="142" t="s">
        <v>431</v>
      </c>
      <c r="L33" s="142" t="s">
        <v>1227</v>
      </c>
      <c r="M33" s="142" t="s">
        <v>1228</v>
      </c>
      <c r="N33" s="165" t="s">
        <v>1229</v>
      </c>
      <c r="O33" s="22"/>
      <c r="P33" s="22" t="s">
        <v>634</v>
      </c>
      <c r="Q33" s="22" t="s">
        <v>1646</v>
      </c>
      <c r="R33" s="98"/>
      <c r="S33" s="98" t="s">
        <v>1114</v>
      </c>
      <c r="T33" s="98" t="s">
        <v>634</v>
      </c>
      <c r="U33" s="39" t="s">
        <v>1199</v>
      </c>
      <c r="V33" s="39" t="s">
        <v>1199</v>
      </c>
      <c r="W33" s="39" t="s">
        <v>1199</v>
      </c>
      <c r="X33" s="39" t="s">
        <v>1199</v>
      </c>
      <c r="Y33" s="39" t="s">
        <v>1199</v>
      </c>
      <c r="Z33" s="39" t="s">
        <v>790</v>
      </c>
      <c r="AA33" s="42" t="s">
        <v>1522</v>
      </c>
      <c r="AB33" s="42" t="s">
        <v>1129</v>
      </c>
      <c r="AC33" s="42" t="s">
        <v>929</v>
      </c>
      <c r="AD33" s="86" t="s">
        <v>1233</v>
      </c>
      <c r="AE33" s="86" t="s">
        <v>1199</v>
      </c>
      <c r="AF33" s="86" t="s">
        <v>1199</v>
      </c>
      <c r="AG33" s="86" t="s">
        <v>1199</v>
      </c>
      <c r="AH33" s="86" t="s">
        <v>791</v>
      </c>
      <c r="AI33" s="86" t="s">
        <v>1199</v>
      </c>
      <c r="AJ33" s="86" t="s">
        <v>1199</v>
      </c>
      <c r="AK33" s="86" t="s">
        <v>1199</v>
      </c>
      <c r="AL33" s="86" t="s">
        <v>1199</v>
      </c>
      <c r="AM33" s="86" t="s">
        <v>791</v>
      </c>
      <c r="AN33" s="86" t="s">
        <v>1199</v>
      </c>
      <c r="AO33" s="86" t="s">
        <v>1199</v>
      </c>
      <c r="AP33" s="86" t="s">
        <v>1199</v>
      </c>
      <c r="AQ33" s="69" t="s">
        <v>837</v>
      </c>
      <c r="AR33" s="70" t="s">
        <v>837</v>
      </c>
      <c r="AS33" s="69" t="s">
        <v>837</v>
      </c>
      <c r="AT33" s="70" t="s">
        <v>837</v>
      </c>
      <c r="AU33" s="52" t="s">
        <v>837</v>
      </c>
      <c r="AV33" s="52" t="s">
        <v>837</v>
      </c>
      <c r="AW33" s="53" t="s">
        <v>837</v>
      </c>
      <c r="AX33" s="52" t="s">
        <v>837</v>
      </c>
      <c r="AY33" s="48" t="s">
        <v>837</v>
      </c>
      <c r="AZ33" s="48" t="s">
        <v>837</v>
      </c>
      <c r="BA33" s="44" t="s">
        <v>837</v>
      </c>
      <c r="BB33" s="44" t="s">
        <v>837</v>
      </c>
      <c r="BC33" s="57" t="s">
        <v>837</v>
      </c>
      <c r="BD33" s="75" t="s">
        <v>837</v>
      </c>
      <c r="BE33" s="57" t="s">
        <v>837</v>
      </c>
      <c r="BF33" s="57" t="s">
        <v>837</v>
      </c>
      <c r="BG33" s="61" t="s">
        <v>837</v>
      </c>
      <c r="BH33" s="61" t="s">
        <v>837</v>
      </c>
      <c r="BI33" s="61" t="s">
        <v>837</v>
      </c>
      <c r="BJ33" s="61" t="s">
        <v>837</v>
      </c>
      <c r="BK33" s="65" t="s">
        <v>837</v>
      </c>
      <c r="BL33" s="65" t="s">
        <v>837</v>
      </c>
      <c r="BM33" s="65" t="s">
        <v>837</v>
      </c>
      <c r="BN33" s="65"/>
    </row>
    <row r="34" spans="1:266" s="27" customFormat="1" ht="35.1" customHeight="1" x14ac:dyDescent="0.2">
      <c r="A34" s="18" t="s">
        <v>215</v>
      </c>
      <c r="B34" s="121"/>
      <c r="C34" s="18" t="s">
        <v>697</v>
      </c>
      <c r="D34" s="18" t="s">
        <v>697</v>
      </c>
      <c r="E34" s="123">
        <v>1091</v>
      </c>
      <c r="F34" s="22"/>
      <c r="G34" s="22"/>
      <c r="H34" s="22">
        <v>37</v>
      </c>
      <c r="I34" s="22" t="s">
        <v>431</v>
      </c>
      <c r="J34" s="142">
        <v>37</v>
      </c>
      <c r="K34" s="142" t="s">
        <v>431</v>
      </c>
      <c r="L34" s="142" t="s">
        <v>1227</v>
      </c>
      <c r="M34" s="142" t="s">
        <v>1228</v>
      </c>
      <c r="N34" s="165" t="s">
        <v>1229</v>
      </c>
      <c r="O34" s="22"/>
      <c r="P34" s="22" t="s">
        <v>634</v>
      </c>
      <c r="Q34" s="22" t="s">
        <v>1646</v>
      </c>
      <c r="R34" s="98"/>
      <c r="S34" s="98" t="s">
        <v>1114</v>
      </c>
      <c r="T34" s="98" t="s">
        <v>634</v>
      </c>
      <c r="U34" s="39" t="s">
        <v>1199</v>
      </c>
      <c r="V34" s="39" t="s">
        <v>1199</v>
      </c>
      <c r="W34" s="39" t="s">
        <v>1199</v>
      </c>
      <c r="X34" s="39" t="s">
        <v>1199</v>
      </c>
      <c r="Y34" s="39" t="s">
        <v>1199</v>
      </c>
      <c r="Z34" s="39" t="s">
        <v>790</v>
      </c>
      <c r="AA34" s="42" t="s">
        <v>1522</v>
      </c>
      <c r="AB34" s="42" t="s">
        <v>1129</v>
      </c>
      <c r="AC34" s="42" t="s">
        <v>929</v>
      </c>
      <c r="AD34" s="86" t="s">
        <v>1233</v>
      </c>
      <c r="AE34" s="86" t="s">
        <v>1199</v>
      </c>
      <c r="AF34" s="86" t="s">
        <v>1199</v>
      </c>
      <c r="AG34" s="86" t="s">
        <v>1199</v>
      </c>
      <c r="AH34" s="86" t="s">
        <v>791</v>
      </c>
      <c r="AI34" s="86" t="s">
        <v>1199</v>
      </c>
      <c r="AJ34" s="86" t="s">
        <v>1199</v>
      </c>
      <c r="AK34" s="86" t="s">
        <v>1199</v>
      </c>
      <c r="AL34" s="86" t="s">
        <v>1199</v>
      </c>
      <c r="AM34" s="86" t="s">
        <v>791</v>
      </c>
      <c r="AN34" s="86" t="s">
        <v>1199</v>
      </c>
      <c r="AO34" s="86" t="s">
        <v>1199</v>
      </c>
      <c r="AP34" s="86" t="s">
        <v>1199</v>
      </c>
      <c r="AQ34" s="69" t="s">
        <v>837</v>
      </c>
      <c r="AR34" s="70" t="s">
        <v>837</v>
      </c>
      <c r="AS34" s="69" t="s">
        <v>837</v>
      </c>
      <c r="AT34" s="70" t="s">
        <v>837</v>
      </c>
      <c r="AU34" s="52" t="s">
        <v>837</v>
      </c>
      <c r="AV34" s="52" t="s">
        <v>837</v>
      </c>
      <c r="AW34" s="53" t="s">
        <v>837</v>
      </c>
      <c r="AX34" s="52" t="s">
        <v>837</v>
      </c>
      <c r="AY34" s="48" t="s">
        <v>837</v>
      </c>
      <c r="AZ34" s="48" t="s">
        <v>837</v>
      </c>
      <c r="BA34" s="44" t="s">
        <v>837</v>
      </c>
      <c r="BB34" s="44" t="s">
        <v>837</v>
      </c>
      <c r="BC34" s="57" t="s">
        <v>837</v>
      </c>
      <c r="BD34" s="75" t="s">
        <v>837</v>
      </c>
      <c r="BE34" s="57" t="s">
        <v>837</v>
      </c>
      <c r="BF34" s="57" t="s">
        <v>837</v>
      </c>
      <c r="BG34" s="61" t="s">
        <v>837</v>
      </c>
      <c r="BH34" s="61" t="s">
        <v>837</v>
      </c>
      <c r="BI34" s="61" t="s">
        <v>837</v>
      </c>
      <c r="BJ34" s="61" t="s">
        <v>837</v>
      </c>
      <c r="BK34" s="65" t="s">
        <v>837</v>
      </c>
      <c r="BL34" s="65" t="s">
        <v>837</v>
      </c>
      <c r="BM34" s="65" t="s">
        <v>837</v>
      </c>
      <c r="BN34" s="65"/>
      <c r="BO34" s="14"/>
      <c r="BP34" s="14"/>
      <c r="BQ34" s="14"/>
      <c r="BR34" s="14"/>
      <c r="BS34" s="14"/>
      <c r="BT34" s="14"/>
      <c r="BU34" s="14"/>
      <c r="BV34" s="14"/>
      <c r="BW34" s="14"/>
      <c r="BX34" s="14"/>
      <c r="BY34" s="14"/>
      <c r="BZ34" s="14"/>
      <c r="CA34" s="14"/>
      <c r="CB34" s="14"/>
      <c r="CC34" s="14"/>
      <c r="CD34" s="14"/>
      <c r="CE34" s="14"/>
      <c r="CF34" s="14"/>
      <c r="CG34" s="14"/>
      <c r="CH34" s="14"/>
      <c r="CI34" s="14"/>
      <c r="CJ34" s="14"/>
      <c r="CK34" s="14"/>
      <c r="CL34" s="14"/>
      <c r="CM34" s="14"/>
      <c r="CN34" s="14"/>
      <c r="CO34" s="14"/>
      <c r="CP34" s="14"/>
      <c r="CQ34" s="14"/>
      <c r="CR34" s="14"/>
      <c r="CS34" s="14"/>
      <c r="CT34" s="14"/>
      <c r="CU34" s="14"/>
      <c r="CV34" s="14"/>
      <c r="CW34" s="14"/>
      <c r="CX34" s="14"/>
      <c r="CY34" s="14"/>
      <c r="CZ34" s="14"/>
      <c r="DA34" s="14"/>
      <c r="DB34" s="14"/>
      <c r="DC34" s="14"/>
      <c r="DD34" s="14"/>
      <c r="DE34" s="14"/>
      <c r="DF34" s="14"/>
      <c r="DG34" s="14"/>
      <c r="DH34" s="14"/>
      <c r="DI34" s="14"/>
      <c r="DJ34" s="14"/>
      <c r="DK34" s="14"/>
      <c r="DL34" s="14"/>
      <c r="DM34" s="14"/>
      <c r="DN34" s="14"/>
      <c r="DO34" s="14"/>
      <c r="DP34" s="14"/>
      <c r="DQ34" s="14"/>
      <c r="DR34" s="14"/>
      <c r="DS34" s="14"/>
      <c r="DT34" s="14"/>
      <c r="DU34" s="14"/>
      <c r="DV34" s="14"/>
      <c r="DW34" s="14"/>
      <c r="DX34" s="14"/>
      <c r="DY34" s="14"/>
      <c r="DZ34" s="14"/>
      <c r="EA34" s="14"/>
      <c r="EB34" s="14"/>
      <c r="EC34" s="14"/>
      <c r="ED34" s="14"/>
      <c r="EE34" s="14"/>
      <c r="EF34" s="14"/>
      <c r="EG34" s="14"/>
      <c r="EH34" s="14"/>
      <c r="EI34" s="14"/>
      <c r="EJ34" s="14"/>
      <c r="EK34" s="14"/>
      <c r="EL34" s="14"/>
      <c r="EM34" s="14"/>
      <c r="EN34" s="14"/>
      <c r="EO34" s="14"/>
      <c r="EP34" s="14"/>
      <c r="EQ34" s="14"/>
      <c r="ER34" s="14"/>
      <c r="ES34" s="14"/>
      <c r="ET34" s="14"/>
      <c r="EU34" s="14"/>
      <c r="EV34" s="14"/>
      <c r="EW34" s="14"/>
      <c r="EX34" s="14"/>
      <c r="EY34" s="14"/>
      <c r="EZ34" s="14"/>
      <c r="FA34" s="14"/>
      <c r="FB34" s="14"/>
      <c r="FC34" s="14"/>
      <c r="FD34" s="14"/>
      <c r="FE34" s="14"/>
      <c r="FF34" s="14"/>
      <c r="FG34" s="14"/>
      <c r="FH34" s="14"/>
      <c r="FI34" s="14"/>
      <c r="FJ34" s="14"/>
      <c r="FK34" s="14"/>
      <c r="FL34" s="14"/>
      <c r="FM34" s="14"/>
      <c r="FN34" s="14"/>
      <c r="FO34" s="14"/>
      <c r="FP34" s="14"/>
      <c r="FQ34" s="14"/>
      <c r="FR34" s="14"/>
      <c r="FS34" s="14"/>
      <c r="FT34" s="14"/>
      <c r="FU34" s="14"/>
      <c r="FV34" s="14"/>
      <c r="FW34" s="14"/>
      <c r="FX34" s="14"/>
      <c r="FY34" s="14"/>
      <c r="FZ34" s="14"/>
      <c r="GA34" s="14"/>
      <c r="GB34" s="14"/>
      <c r="GC34" s="14"/>
      <c r="GD34" s="14"/>
      <c r="GE34" s="14"/>
      <c r="GF34" s="14"/>
      <c r="GG34" s="14"/>
      <c r="GH34" s="14"/>
      <c r="GI34" s="14"/>
      <c r="GJ34" s="14"/>
      <c r="GK34" s="14"/>
      <c r="GL34" s="14"/>
      <c r="GM34" s="14"/>
      <c r="GN34" s="14"/>
      <c r="GO34" s="14"/>
      <c r="GP34" s="14"/>
      <c r="GQ34" s="14"/>
      <c r="GR34" s="14"/>
      <c r="GS34" s="14"/>
      <c r="GT34" s="14"/>
      <c r="GU34" s="14"/>
      <c r="GV34" s="14"/>
      <c r="GW34" s="14"/>
      <c r="GX34" s="14"/>
      <c r="GY34" s="14"/>
      <c r="GZ34" s="14"/>
      <c r="HA34" s="14"/>
      <c r="HB34" s="14"/>
      <c r="HC34" s="14"/>
      <c r="HD34" s="14"/>
      <c r="HE34" s="14"/>
      <c r="HF34" s="14"/>
      <c r="HG34" s="14"/>
      <c r="HH34" s="14"/>
      <c r="HI34" s="14"/>
      <c r="HJ34" s="14"/>
      <c r="HK34" s="14"/>
      <c r="HL34" s="14"/>
      <c r="HM34" s="14"/>
      <c r="HN34" s="14"/>
      <c r="HO34" s="14"/>
      <c r="HP34" s="14"/>
      <c r="HQ34" s="14"/>
      <c r="HR34" s="14"/>
      <c r="HS34" s="14"/>
      <c r="HT34" s="14"/>
      <c r="HU34" s="14"/>
      <c r="HV34" s="14"/>
      <c r="HW34" s="14"/>
      <c r="HX34" s="14"/>
      <c r="HY34" s="14"/>
      <c r="HZ34" s="14"/>
      <c r="IA34" s="14"/>
      <c r="IB34" s="14"/>
      <c r="IC34" s="14"/>
      <c r="ID34" s="14"/>
      <c r="IE34" s="14"/>
      <c r="IF34" s="14"/>
      <c r="IG34" s="14"/>
      <c r="IH34" s="14"/>
      <c r="II34" s="14"/>
      <c r="IJ34" s="14"/>
      <c r="IK34" s="14"/>
      <c r="IL34" s="14"/>
      <c r="IM34" s="14"/>
      <c r="IN34" s="14"/>
      <c r="IO34" s="14"/>
      <c r="IP34" s="14"/>
      <c r="IQ34" s="14"/>
      <c r="IR34" s="14"/>
      <c r="IS34" s="14"/>
      <c r="IT34" s="14"/>
      <c r="IU34" s="14"/>
      <c r="IV34" s="14"/>
      <c r="IW34" s="14"/>
      <c r="IX34" s="14"/>
      <c r="IY34" s="14"/>
      <c r="IZ34" s="14"/>
      <c r="JA34" s="14"/>
      <c r="JB34" s="14"/>
      <c r="JC34" s="14"/>
      <c r="JD34" s="14"/>
      <c r="JE34" s="14"/>
      <c r="JF34" s="14"/>
    </row>
    <row r="35" spans="1:266" s="27" customFormat="1" ht="35.1" customHeight="1" x14ac:dyDescent="0.2">
      <c r="A35" s="18" t="s">
        <v>742</v>
      </c>
      <c r="B35" s="121"/>
      <c r="C35" s="18" t="s">
        <v>714</v>
      </c>
      <c r="D35" s="18" t="s">
        <v>714</v>
      </c>
      <c r="E35" s="123">
        <v>5432</v>
      </c>
      <c r="F35" s="22"/>
      <c r="G35" s="22"/>
      <c r="H35" s="22">
        <v>37</v>
      </c>
      <c r="I35" s="22" t="s">
        <v>431</v>
      </c>
      <c r="J35" s="142">
        <v>37</v>
      </c>
      <c r="K35" s="142" t="s">
        <v>431</v>
      </c>
      <c r="L35" s="142" t="s">
        <v>1227</v>
      </c>
      <c r="M35" s="142" t="s">
        <v>1228</v>
      </c>
      <c r="N35" s="165" t="s">
        <v>1229</v>
      </c>
      <c r="O35" s="22"/>
      <c r="P35" s="22" t="s">
        <v>634</v>
      </c>
      <c r="Q35" s="22" t="s">
        <v>1646</v>
      </c>
      <c r="R35" s="98"/>
      <c r="S35" s="98" t="s">
        <v>1114</v>
      </c>
      <c r="T35" s="98" t="s">
        <v>634</v>
      </c>
      <c r="U35" s="39" t="s">
        <v>1199</v>
      </c>
      <c r="V35" s="39" t="s">
        <v>1199</v>
      </c>
      <c r="W35" s="39" t="s">
        <v>1199</v>
      </c>
      <c r="X35" s="39" t="s">
        <v>1199</v>
      </c>
      <c r="Y35" s="39" t="s">
        <v>1199</v>
      </c>
      <c r="Z35" s="39" t="s">
        <v>790</v>
      </c>
      <c r="AA35" s="42" t="s">
        <v>1522</v>
      </c>
      <c r="AB35" s="42" t="s">
        <v>1129</v>
      </c>
      <c r="AC35" s="42" t="s">
        <v>929</v>
      </c>
      <c r="AD35" s="86" t="s">
        <v>1233</v>
      </c>
      <c r="AE35" s="86" t="s">
        <v>1199</v>
      </c>
      <c r="AF35" s="86" t="s">
        <v>1199</v>
      </c>
      <c r="AG35" s="86" t="s">
        <v>1199</v>
      </c>
      <c r="AH35" s="86" t="s">
        <v>791</v>
      </c>
      <c r="AI35" s="86" t="s">
        <v>1199</v>
      </c>
      <c r="AJ35" s="86" t="s">
        <v>1199</v>
      </c>
      <c r="AK35" s="86" t="s">
        <v>1199</v>
      </c>
      <c r="AL35" s="86" t="s">
        <v>1199</v>
      </c>
      <c r="AM35" s="86" t="s">
        <v>791</v>
      </c>
      <c r="AN35" s="86" t="s">
        <v>1199</v>
      </c>
      <c r="AO35" s="86" t="s">
        <v>1199</v>
      </c>
      <c r="AP35" s="86" t="s">
        <v>1199</v>
      </c>
      <c r="AQ35" s="69" t="s">
        <v>837</v>
      </c>
      <c r="AR35" s="70" t="s">
        <v>837</v>
      </c>
      <c r="AS35" s="69" t="s">
        <v>837</v>
      </c>
      <c r="AT35" s="70" t="s">
        <v>837</v>
      </c>
      <c r="AU35" s="52" t="s">
        <v>837</v>
      </c>
      <c r="AV35" s="52" t="s">
        <v>837</v>
      </c>
      <c r="AW35" s="53" t="s">
        <v>837</v>
      </c>
      <c r="AX35" s="52" t="s">
        <v>837</v>
      </c>
      <c r="AY35" s="48" t="s">
        <v>837</v>
      </c>
      <c r="AZ35" s="48" t="s">
        <v>837</v>
      </c>
      <c r="BA35" s="44" t="s">
        <v>837</v>
      </c>
      <c r="BB35" s="44" t="s">
        <v>837</v>
      </c>
      <c r="BC35" s="57" t="s">
        <v>837</v>
      </c>
      <c r="BD35" s="75" t="s">
        <v>837</v>
      </c>
      <c r="BE35" s="57" t="s">
        <v>837</v>
      </c>
      <c r="BF35" s="57" t="s">
        <v>837</v>
      </c>
      <c r="BG35" s="61" t="s">
        <v>837</v>
      </c>
      <c r="BH35" s="61" t="s">
        <v>837</v>
      </c>
      <c r="BI35" s="61" t="s">
        <v>837</v>
      </c>
      <c r="BJ35" s="61" t="s">
        <v>837</v>
      </c>
      <c r="BK35" s="65" t="s">
        <v>837</v>
      </c>
      <c r="BL35" s="65" t="s">
        <v>837</v>
      </c>
      <c r="BM35" s="65" t="s">
        <v>837</v>
      </c>
      <c r="BN35" s="65"/>
      <c r="BO35" s="14"/>
      <c r="BP35" s="14"/>
      <c r="BQ35" s="14"/>
      <c r="BR35" s="14"/>
      <c r="BS35" s="14"/>
      <c r="BT35" s="14"/>
      <c r="BU35" s="14"/>
      <c r="BV35" s="14"/>
      <c r="BW35" s="14"/>
      <c r="BX35" s="14"/>
      <c r="BY35" s="14"/>
      <c r="BZ35" s="14"/>
      <c r="CA35" s="14"/>
      <c r="CB35" s="14"/>
      <c r="CC35" s="14"/>
      <c r="CD35" s="14"/>
      <c r="CE35" s="14"/>
      <c r="CF35" s="14"/>
      <c r="CG35" s="14"/>
      <c r="CH35" s="14"/>
      <c r="CI35" s="14"/>
      <c r="CJ35" s="14"/>
      <c r="CK35" s="14"/>
      <c r="CL35" s="14"/>
      <c r="CM35" s="14"/>
      <c r="CN35" s="14"/>
      <c r="CO35" s="14"/>
      <c r="CP35" s="14"/>
      <c r="CQ35" s="14"/>
      <c r="CR35" s="14"/>
      <c r="CS35" s="14"/>
      <c r="CT35" s="14"/>
      <c r="CU35" s="14"/>
      <c r="CV35" s="14"/>
      <c r="CW35" s="14"/>
      <c r="CX35" s="14"/>
      <c r="CY35" s="14"/>
      <c r="CZ35" s="14"/>
      <c r="DA35" s="14"/>
      <c r="DB35" s="14"/>
      <c r="DC35" s="14"/>
      <c r="DD35" s="14"/>
      <c r="DE35" s="14"/>
      <c r="DF35" s="14"/>
      <c r="DG35" s="14"/>
      <c r="DH35" s="14"/>
      <c r="DI35" s="14"/>
      <c r="DJ35" s="14"/>
      <c r="DK35" s="14"/>
      <c r="DL35" s="14"/>
      <c r="DM35" s="14"/>
      <c r="DN35" s="14"/>
      <c r="DO35" s="14"/>
      <c r="DP35" s="14"/>
      <c r="DQ35" s="14"/>
      <c r="DR35" s="14"/>
      <c r="DS35" s="14"/>
      <c r="DT35" s="14"/>
      <c r="DU35" s="14"/>
      <c r="DV35" s="14"/>
      <c r="DW35" s="14"/>
      <c r="DX35" s="14"/>
      <c r="DY35" s="14"/>
      <c r="DZ35" s="14"/>
      <c r="EA35" s="14"/>
      <c r="EB35" s="14"/>
      <c r="EC35" s="14"/>
      <c r="ED35" s="14"/>
      <c r="EE35" s="14"/>
      <c r="EF35" s="14"/>
      <c r="EG35" s="14"/>
      <c r="EH35" s="14"/>
      <c r="EI35" s="14"/>
      <c r="EJ35" s="14"/>
      <c r="EK35" s="14"/>
      <c r="EL35" s="14"/>
      <c r="EM35" s="14"/>
      <c r="EN35" s="14"/>
      <c r="EO35" s="14"/>
      <c r="EP35" s="14"/>
      <c r="EQ35" s="14"/>
      <c r="ER35" s="14"/>
      <c r="ES35" s="14"/>
      <c r="ET35" s="14"/>
      <c r="EU35" s="14"/>
      <c r="EV35" s="14"/>
      <c r="EW35" s="14"/>
      <c r="EX35" s="14"/>
      <c r="EY35" s="14"/>
      <c r="EZ35" s="14"/>
      <c r="FA35" s="14"/>
      <c r="FB35" s="14"/>
      <c r="FC35" s="14"/>
      <c r="FD35" s="14"/>
      <c r="FE35" s="14"/>
      <c r="FF35" s="14"/>
      <c r="FG35" s="14"/>
      <c r="FH35" s="14"/>
      <c r="FI35" s="14"/>
      <c r="FJ35" s="14"/>
      <c r="FK35" s="14"/>
      <c r="FL35" s="14"/>
      <c r="FM35" s="14"/>
      <c r="FN35" s="14"/>
      <c r="FO35" s="14"/>
      <c r="FP35" s="14"/>
      <c r="FQ35" s="14"/>
      <c r="FR35" s="14"/>
      <c r="FS35" s="14"/>
      <c r="FT35" s="14"/>
      <c r="FU35" s="14"/>
      <c r="FV35" s="14"/>
      <c r="FW35" s="14"/>
      <c r="FX35" s="14"/>
      <c r="FY35" s="14"/>
      <c r="FZ35" s="14"/>
      <c r="GA35" s="14"/>
      <c r="GB35" s="14"/>
      <c r="GC35" s="14"/>
      <c r="GD35" s="14"/>
      <c r="GE35" s="14"/>
      <c r="GF35" s="14"/>
      <c r="GG35" s="14"/>
      <c r="GH35" s="14"/>
      <c r="GI35" s="14"/>
      <c r="GJ35" s="14"/>
      <c r="GK35" s="14"/>
      <c r="GL35" s="14"/>
      <c r="GM35" s="14"/>
      <c r="GN35" s="14"/>
      <c r="GO35" s="14"/>
      <c r="GP35" s="14"/>
      <c r="GQ35" s="14"/>
      <c r="GR35" s="14"/>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c r="IQ35" s="14"/>
      <c r="IR35" s="14"/>
      <c r="IS35" s="14"/>
      <c r="IT35" s="14"/>
      <c r="IU35" s="14"/>
      <c r="IV35" s="14"/>
      <c r="IW35" s="14"/>
      <c r="IX35" s="14"/>
      <c r="IY35" s="14"/>
      <c r="IZ35" s="14"/>
      <c r="JA35" s="14"/>
      <c r="JB35" s="14"/>
      <c r="JC35" s="14"/>
      <c r="JD35" s="14"/>
      <c r="JE35" s="14"/>
      <c r="JF35" s="14"/>
    </row>
    <row r="36" spans="1:266" s="14" customFormat="1" ht="35.1" customHeight="1" x14ac:dyDescent="0.2">
      <c r="A36" s="33" t="s">
        <v>1164</v>
      </c>
      <c r="B36" s="141"/>
      <c r="C36" s="34" t="s">
        <v>1163</v>
      </c>
      <c r="D36" s="34" t="s">
        <v>1302</v>
      </c>
      <c r="E36" s="126">
        <v>5579</v>
      </c>
      <c r="F36" s="22"/>
      <c r="G36" s="22"/>
      <c r="H36" s="22"/>
      <c r="I36" s="22"/>
      <c r="J36" s="142">
        <v>48</v>
      </c>
      <c r="K36" s="142" t="s">
        <v>687</v>
      </c>
      <c r="L36" s="142"/>
      <c r="M36" s="142"/>
      <c r="N36" s="165" t="s">
        <v>276</v>
      </c>
      <c r="O36" s="22"/>
      <c r="P36" s="22"/>
      <c r="Q36" s="22"/>
      <c r="R36" s="98"/>
      <c r="S36" s="98" t="s">
        <v>1261</v>
      </c>
      <c r="T36" s="98" t="s">
        <v>634</v>
      </c>
      <c r="U36" s="39">
        <v>3.6999999999999998E-2</v>
      </c>
      <c r="V36" s="39">
        <v>3.7000000000000002E-3</v>
      </c>
      <c r="W36" s="39">
        <v>0.16</v>
      </c>
      <c r="X36" s="39">
        <v>1.6E-2</v>
      </c>
      <c r="Y36" s="39" t="s">
        <v>818</v>
      </c>
      <c r="Z36" s="39" t="s">
        <v>790</v>
      </c>
      <c r="AA36" s="42" t="s">
        <v>1522</v>
      </c>
      <c r="AB36" s="42" t="s">
        <v>1213</v>
      </c>
      <c r="AC36" s="42" t="s">
        <v>929</v>
      </c>
      <c r="AD36" s="86" t="s">
        <v>276</v>
      </c>
      <c r="AE36" s="86">
        <v>3.6999999999999998E-2</v>
      </c>
      <c r="AF36" s="86" t="s">
        <v>854</v>
      </c>
      <c r="AG36" s="86">
        <v>3.6999999999999998E-2</v>
      </c>
      <c r="AH36" s="86">
        <v>0.16</v>
      </c>
      <c r="AI36" s="86">
        <v>3.6999999999999998E-2</v>
      </c>
      <c r="AJ36" s="86" t="s">
        <v>854</v>
      </c>
      <c r="AK36" s="86">
        <v>3.7000000000000002E-3</v>
      </c>
      <c r="AL36" s="86" t="s">
        <v>854</v>
      </c>
      <c r="AM36" s="86">
        <v>1.6E-2</v>
      </c>
      <c r="AN36" s="86">
        <v>3.7000000000000002E-3</v>
      </c>
      <c r="AO36" s="86" t="s">
        <v>854</v>
      </c>
      <c r="AP36" s="86" t="s">
        <v>818</v>
      </c>
      <c r="AQ36" s="71">
        <v>10</v>
      </c>
      <c r="AR36" s="72">
        <v>3.6999999999999998E-2</v>
      </c>
      <c r="AS36" s="71">
        <v>10</v>
      </c>
      <c r="AT36" s="72">
        <v>0.16</v>
      </c>
      <c r="AU36" s="55">
        <v>100</v>
      </c>
      <c r="AV36" s="55">
        <v>3.7000000000000002E-3</v>
      </c>
      <c r="AW36" s="55">
        <v>100</v>
      </c>
      <c r="AX36" s="55">
        <v>1.6E-2</v>
      </c>
      <c r="AY36" s="48" t="s">
        <v>789</v>
      </c>
      <c r="AZ36" s="48">
        <v>0.26</v>
      </c>
      <c r="BA36" s="44" t="s">
        <v>789</v>
      </c>
      <c r="BB36" s="44">
        <v>2.5999999999999999E-2</v>
      </c>
      <c r="BC36" s="57" t="s">
        <v>790</v>
      </c>
      <c r="BD36" s="75" t="s">
        <v>1058</v>
      </c>
      <c r="BE36" s="57" t="s">
        <v>1058</v>
      </c>
      <c r="BF36" s="57" t="s">
        <v>1058</v>
      </c>
      <c r="BG36" s="61">
        <v>100</v>
      </c>
      <c r="BH36" s="61">
        <v>3.1</v>
      </c>
      <c r="BI36" s="79">
        <v>4.1399999999999997</v>
      </c>
      <c r="BJ36" s="79" t="s">
        <v>791</v>
      </c>
      <c r="BK36" s="65" t="s">
        <v>790</v>
      </c>
      <c r="BL36" s="65">
        <v>0.1</v>
      </c>
      <c r="BM36" s="65" t="s">
        <v>1140</v>
      </c>
      <c r="BN36" s="65" t="s">
        <v>1517</v>
      </c>
    </row>
    <row r="37" spans="1:266" s="14" customFormat="1" ht="35.1" customHeight="1" x14ac:dyDescent="0.2">
      <c r="A37" s="18" t="s">
        <v>1610</v>
      </c>
      <c r="B37" s="121"/>
      <c r="C37" s="18" t="s">
        <v>1611</v>
      </c>
      <c r="D37" s="18" t="s">
        <v>1612</v>
      </c>
      <c r="E37" s="141"/>
      <c r="F37" s="164"/>
      <c r="G37" s="164"/>
      <c r="H37" s="164"/>
      <c r="I37" s="164"/>
      <c r="J37" s="165">
        <v>65</v>
      </c>
      <c r="K37" s="165" t="s">
        <v>431</v>
      </c>
      <c r="L37" s="165" t="s">
        <v>1227</v>
      </c>
      <c r="M37" s="165" t="s">
        <v>1228</v>
      </c>
      <c r="N37" s="165" t="s">
        <v>1548</v>
      </c>
      <c r="O37" s="164"/>
      <c r="P37" s="164" t="s">
        <v>634</v>
      </c>
      <c r="Q37" s="164" t="s">
        <v>1646</v>
      </c>
      <c r="R37" s="166"/>
      <c r="S37" s="166" t="s">
        <v>1261</v>
      </c>
      <c r="T37" s="166" t="s">
        <v>634</v>
      </c>
      <c r="U37" s="167">
        <v>1.3200000000000001E-4</v>
      </c>
      <c r="V37" s="167">
        <v>1.3200000000000001E-4</v>
      </c>
      <c r="W37" s="167" t="s">
        <v>790</v>
      </c>
      <c r="X37" s="167" t="s">
        <v>790</v>
      </c>
      <c r="Y37" s="167">
        <v>7.6999999999999999E-2</v>
      </c>
      <c r="Z37" s="167" t="s">
        <v>790</v>
      </c>
      <c r="AA37" s="168" t="s">
        <v>1522</v>
      </c>
      <c r="AB37" s="168" t="s">
        <v>1203</v>
      </c>
      <c r="AC37" s="168" t="s">
        <v>929</v>
      </c>
      <c r="AD37" s="88" t="s">
        <v>1233</v>
      </c>
      <c r="AE37" s="88" t="s">
        <v>748</v>
      </c>
      <c r="AF37" s="88" t="s">
        <v>790</v>
      </c>
      <c r="AG37" s="88" t="s">
        <v>748</v>
      </c>
      <c r="AH37" s="88" t="s">
        <v>791</v>
      </c>
      <c r="AI37" s="88" t="s">
        <v>748</v>
      </c>
      <c r="AJ37" s="88" t="s">
        <v>790</v>
      </c>
      <c r="AK37" s="88" t="s">
        <v>748</v>
      </c>
      <c r="AL37" s="88" t="s">
        <v>790</v>
      </c>
      <c r="AM37" s="88" t="s">
        <v>791</v>
      </c>
      <c r="AN37" s="88" t="s">
        <v>748</v>
      </c>
      <c r="AO37" s="88" t="s">
        <v>790</v>
      </c>
      <c r="AP37" s="88">
        <v>7.6999999999999999E-2</v>
      </c>
      <c r="AQ37" s="169" t="s">
        <v>790</v>
      </c>
      <c r="AR37" s="170" t="s">
        <v>791</v>
      </c>
      <c r="AS37" s="169" t="s">
        <v>790</v>
      </c>
      <c r="AT37" s="170" t="s">
        <v>791</v>
      </c>
      <c r="AU37" s="54" t="s">
        <v>790</v>
      </c>
      <c r="AV37" s="54" t="s">
        <v>791</v>
      </c>
      <c r="AW37" s="171" t="s">
        <v>790</v>
      </c>
      <c r="AX37" s="54" t="s">
        <v>791</v>
      </c>
      <c r="AY37" s="49" t="s">
        <v>790</v>
      </c>
      <c r="AZ37" s="49" t="s">
        <v>791</v>
      </c>
      <c r="BA37" s="45" t="s">
        <v>790</v>
      </c>
      <c r="BB37" s="45" t="s">
        <v>791</v>
      </c>
      <c r="BC37" s="58" t="s">
        <v>790</v>
      </c>
      <c r="BD37" s="58" t="s">
        <v>1207</v>
      </c>
      <c r="BE37" s="58" t="s">
        <v>1208</v>
      </c>
      <c r="BF37" s="58" t="s">
        <v>1208</v>
      </c>
      <c r="BG37" s="62" t="s">
        <v>790</v>
      </c>
      <c r="BH37" s="62" t="s">
        <v>1207</v>
      </c>
      <c r="BI37" s="62" t="s">
        <v>1208</v>
      </c>
      <c r="BJ37" s="62" t="s">
        <v>1208</v>
      </c>
      <c r="BK37" s="67" t="s">
        <v>790</v>
      </c>
      <c r="BL37" s="67" t="s">
        <v>1207</v>
      </c>
      <c r="BM37" s="67" t="s">
        <v>790</v>
      </c>
      <c r="BN37" s="65"/>
    </row>
    <row r="38" spans="1:266" s="14" customFormat="1" ht="35.1" customHeight="1" x14ac:dyDescent="0.2">
      <c r="A38" s="18" t="s">
        <v>1618</v>
      </c>
      <c r="B38" s="121"/>
      <c r="C38" s="18" t="s">
        <v>1619</v>
      </c>
      <c r="D38" s="18" t="s">
        <v>1620</v>
      </c>
      <c r="E38" s="141"/>
      <c r="F38" s="164"/>
      <c r="G38" s="164"/>
      <c r="H38" s="164"/>
      <c r="I38" s="164"/>
      <c r="J38" s="165">
        <v>65</v>
      </c>
      <c r="K38" s="165" t="s">
        <v>431</v>
      </c>
      <c r="L38" s="165" t="s">
        <v>1227</v>
      </c>
      <c r="M38" s="165" t="s">
        <v>1228</v>
      </c>
      <c r="N38" s="165" t="s">
        <v>1548</v>
      </c>
      <c r="O38" s="164"/>
      <c r="P38" s="164" t="s">
        <v>634</v>
      </c>
      <c r="Q38" s="164" t="s">
        <v>1646</v>
      </c>
      <c r="R38" s="166"/>
      <c r="S38" s="166" t="s">
        <v>1261</v>
      </c>
      <c r="T38" s="166" t="s">
        <v>634</v>
      </c>
      <c r="U38" s="167">
        <v>2.6400000000000002E-4</v>
      </c>
      <c r="V38" s="167">
        <v>2.6400000000000002E-4</v>
      </c>
      <c r="W38" s="167" t="s">
        <v>790</v>
      </c>
      <c r="X38" s="167" t="s">
        <v>790</v>
      </c>
      <c r="Y38" s="167">
        <v>7.6999999999999999E-2</v>
      </c>
      <c r="Z38" s="167" t="s">
        <v>790</v>
      </c>
      <c r="AA38" s="168" t="s">
        <v>1522</v>
      </c>
      <c r="AB38" s="168" t="s">
        <v>1203</v>
      </c>
      <c r="AC38" s="168" t="s">
        <v>929</v>
      </c>
      <c r="AD38" s="88" t="s">
        <v>1233</v>
      </c>
      <c r="AE38" s="88" t="s">
        <v>748</v>
      </c>
      <c r="AF38" s="88" t="s">
        <v>790</v>
      </c>
      <c r="AG38" s="88" t="s">
        <v>748</v>
      </c>
      <c r="AH38" s="88" t="s">
        <v>791</v>
      </c>
      <c r="AI38" s="88" t="s">
        <v>748</v>
      </c>
      <c r="AJ38" s="88" t="s">
        <v>790</v>
      </c>
      <c r="AK38" s="88" t="s">
        <v>748</v>
      </c>
      <c r="AL38" s="88" t="s">
        <v>790</v>
      </c>
      <c r="AM38" s="88" t="s">
        <v>791</v>
      </c>
      <c r="AN38" s="88" t="s">
        <v>748</v>
      </c>
      <c r="AO38" s="88" t="s">
        <v>790</v>
      </c>
      <c r="AP38" s="88">
        <v>7.6999999999999999E-2</v>
      </c>
      <c r="AQ38" s="169" t="s">
        <v>790</v>
      </c>
      <c r="AR38" s="170" t="s">
        <v>791</v>
      </c>
      <c r="AS38" s="169" t="s">
        <v>790</v>
      </c>
      <c r="AT38" s="170" t="s">
        <v>791</v>
      </c>
      <c r="AU38" s="54" t="s">
        <v>790</v>
      </c>
      <c r="AV38" s="54" t="s">
        <v>791</v>
      </c>
      <c r="AW38" s="171" t="s">
        <v>790</v>
      </c>
      <c r="AX38" s="54" t="s">
        <v>791</v>
      </c>
      <c r="AY38" s="49" t="s">
        <v>790</v>
      </c>
      <c r="AZ38" s="49" t="s">
        <v>791</v>
      </c>
      <c r="BA38" s="45" t="s">
        <v>790</v>
      </c>
      <c r="BB38" s="45" t="s">
        <v>791</v>
      </c>
      <c r="BC38" s="58" t="s">
        <v>790</v>
      </c>
      <c r="BD38" s="58" t="s">
        <v>1207</v>
      </c>
      <c r="BE38" s="58" t="s">
        <v>1208</v>
      </c>
      <c r="BF38" s="58" t="s">
        <v>1208</v>
      </c>
      <c r="BG38" s="62" t="s">
        <v>790</v>
      </c>
      <c r="BH38" s="62" t="s">
        <v>1207</v>
      </c>
      <c r="BI38" s="62" t="s">
        <v>1208</v>
      </c>
      <c r="BJ38" s="62" t="s">
        <v>1208</v>
      </c>
      <c r="BK38" s="67" t="s">
        <v>790</v>
      </c>
      <c r="BL38" s="67" t="s">
        <v>1207</v>
      </c>
      <c r="BM38" s="67" t="s">
        <v>790</v>
      </c>
      <c r="BN38" s="65"/>
    </row>
    <row r="39" spans="1:266" s="14" customFormat="1" ht="35.1" customHeight="1" x14ac:dyDescent="0.2">
      <c r="A39" s="18" t="s">
        <v>1607</v>
      </c>
      <c r="B39" s="121"/>
      <c r="C39" s="18" t="s">
        <v>1608</v>
      </c>
      <c r="D39" s="18" t="s">
        <v>1609</v>
      </c>
      <c r="E39" s="141"/>
      <c r="F39" s="164"/>
      <c r="G39" s="164"/>
      <c r="H39" s="164"/>
      <c r="I39" s="164"/>
      <c r="J39" s="165">
        <v>65</v>
      </c>
      <c r="K39" s="165" t="s">
        <v>431</v>
      </c>
      <c r="L39" s="165" t="s">
        <v>1227</v>
      </c>
      <c r="M39" s="165" t="s">
        <v>1228</v>
      </c>
      <c r="N39" s="165" t="s">
        <v>1548</v>
      </c>
      <c r="O39" s="164"/>
      <c r="P39" s="164" t="s">
        <v>634</v>
      </c>
      <c r="Q39" s="164" t="s">
        <v>1646</v>
      </c>
      <c r="R39" s="166"/>
      <c r="S39" s="166" t="s">
        <v>1261</v>
      </c>
      <c r="T39" s="166" t="s">
        <v>634</v>
      </c>
      <c r="U39" s="167">
        <v>2.6400000000000002E-4</v>
      </c>
      <c r="V39" s="167">
        <v>2.6400000000000002E-4</v>
      </c>
      <c r="W39" s="167" t="s">
        <v>790</v>
      </c>
      <c r="X39" s="167" t="s">
        <v>790</v>
      </c>
      <c r="Y39" s="167">
        <v>7.6999999999999999E-2</v>
      </c>
      <c r="Z39" s="167" t="s">
        <v>790</v>
      </c>
      <c r="AA39" s="168" t="s">
        <v>1522</v>
      </c>
      <c r="AB39" s="168" t="s">
        <v>1203</v>
      </c>
      <c r="AC39" s="168" t="s">
        <v>929</v>
      </c>
      <c r="AD39" s="88" t="s">
        <v>1233</v>
      </c>
      <c r="AE39" s="88" t="s">
        <v>748</v>
      </c>
      <c r="AF39" s="88" t="s">
        <v>790</v>
      </c>
      <c r="AG39" s="88" t="s">
        <v>748</v>
      </c>
      <c r="AH39" s="88" t="s">
        <v>791</v>
      </c>
      <c r="AI39" s="88" t="s">
        <v>748</v>
      </c>
      <c r="AJ39" s="88" t="s">
        <v>790</v>
      </c>
      <c r="AK39" s="88" t="s">
        <v>748</v>
      </c>
      <c r="AL39" s="88" t="s">
        <v>790</v>
      </c>
      <c r="AM39" s="88" t="s">
        <v>791</v>
      </c>
      <c r="AN39" s="88" t="s">
        <v>748</v>
      </c>
      <c r="AO39" s="88" t="s">
        <v>790</v>
      </c>
      <c r="AP39" s="88">
        <v>7.6999999999999999E-2</v>
      </c>
      <c r="AQ39" s="169" t="s">
        <v>790</v>
      </c>
      <c r="AR39" s="170" t="s">
        <v>791</v>
      </c>
      <c r="AS39" s="169" t="s">
        <v>790</v>
      </c>
      <c r="AT39" s="170" t="s">
        <v>791</v>
      </c>
      <c r="AU39" s="54" t="s">
        <v>790</v>
      </c>
      <c r="AV39" s="54" t="s">
        <v>791</v>
      </c>
      <c r="AW39" s="171" t="s">
        <v>790</v>
      </c>
      <c r="AX39" s="54" t="s">
        <v>791</v>
      </c>
      <c r="AY39" s="49" t="s">
        <v>790</v>
      </c>
      <c r="AZ39" s="49" t="s">
        <v>791</v>
      </c>
      <c r="BA39" s="45" t="s">
        <v>790</v>
      </c>
      <c r="BB39" s="45" t="s">
        <v>791</v>
      </c>
      <c r="BC39" s="58" t="s">
        <v>790</v>
      </c>
      <c r="BD39" s="58" t="s">
        <v>1207</v>
      </c>
      <c r="BE39" s="58" t="s">
        <v>1208</v>
      </c>
      <c r="BF39" s="58" t="s">
        <v>1208</v>
      </c>
      <c r="BG39" s="62" t="s">
        <v>790</v>
      </c>
      <c r="BH39" s="62" t="s">
        <v>1207</v>
      </c>
      <c r="BI39" s="62" t="s">
        <v>1208</v>
      </c>
      <c r="BJ39" s="62" t="s">
        <v>1208</v>
      </c>
      <c r="BK39" s="67" t="s">
        <v>790</v>
      </c>
      <c r="BL39" s="67" t="s">
        <v>1207</v>
      </c>
      <c r="BM39" s="67" t="s">
        <v>790</v>
      </c>
      <c r="BN39" s="65"/>
    </row>
    <row r="40" spans="1:266" s="14" customFormat="1" ht="35.1" customHeight="1" x14ac:dyDescent="0.2">
      <c r="A40" s="18" t="s">
        <v>423</v>
      </c>
      <c r="B40" s="121"/>
      <c r="C40" s="18" t="s">
        <v>1532</v>
      </c>
      <c r="D40" s="18" t="s">
        <v>1533</v>
      </c>
      <c r="E40" s="123"/>
      <c r="F40" s="22"/>
      <c r="G40" s="22"/>
      <c r="H40" s="22">
        <v>35</v>
      </c>
      <c r="I40" s="22" t="s">
        <v>431</v>
      </c>
      <c r="J40" s="142">
        <v>35</v>
      </c>
      <c r="K40" s="142" t="s">
        <v>1202</v>
      </c>
      <c r="L40" s="142" t="s">
        <v>1202</v>
      </c>
      <c r="M40" s="142" t="s">
        <v>1202</v>
      </c>
      <c r="N40" s="165" t="s">
        <v>1202</v>
      </c>
      <c r="O40" s="22"/>
      <c r="P40" s="22" t="s">
        <v>634</v>
      </c>
      <c r="Q40" s="22" t="s">
        <v>1646</v>
      </c>
      <c r="R40" s="98"/>
      <c r="S40" s="98" t="s">
        <v>1260</v>
      </c>
      <c r="T40" s="98" t="s">
        <v>634</v>
      </c>
      <c r="U40" s="39" t="s">
        <v>1202</v>
      </c>
      <c r="V40" s="39" t="s">
        <v>1202</v>
      </c>
      <c r="W40" s="39" t="s">
        <v>790</v>
      </c>
      <c r="X40" s="39" t="s">
        <v>790</v>
      </c>
      <c r="Y40" s="39" t="s">
        <v>1202</v>
      </c>
      <c r="Z40" s="39" t="s">
        <v>790</v>
      </c>
      <c r="AA40" s="42" t="s">
        <v>1522</v>
      </c>
      <c r="AB40" s="42" t="s">
        <v>1203</v>
      </c>
      <c r="AC40" s="42" t="s">
        <v>929</v>
      </c>
      <c r="AD40" s="86" t="s">
        <v>1202</v>
      </c>
      <c r="AE40" s="145">
        <v>2.2000000000000001E-4</v>
      </c>
      <c r="AF40" s="86" t="s">
        <v>1234</v>
      </c>
      <c r="AG40" s="86">
        <v>4.4000000000000003E-3</v>
      </c>
      <c r="AH40" s="86">
        <v>2800</v>
      </c>
      <c r="AI40" s="86" t="s">
        <v>1224</v>
      </c>
      <c r="AJ40" s="86" t="s">
        <v>1211</v>
      </c>
      <c r="AK40" s="145">
        <v>2.2000000000000001E-4</v>
      </c>
      <c r="AL40" s="86" t="s">
        <v>1234</v>
      </c>
      <c r="AM40" s="86">
        <v>280</v>
      </c>
      <c r="AN40" s="86" t="s">
        <v>1225</v>
      </c>
      <c r="AO40" s="86" t="s">
        <v>1211</v>
      </c>
      <c r="AP40" s="86">
        <v>7.6999999999999999E-2</v>
      </c>
      <c r="AQ40" s="69">
        <v>10</v>
      </c>
      <c r="AR40" s="70">
        <v>30</v>
      </c>
      <c r="AS40" s="69" t="s">
        <v>1210</v>
      </c>
      <c r="AT40" s="70">
        <v>2800</v>
      </c>
      <c r="AU40" s="52">
        <v>100</v>
      </c>
      <c r="AV40" s="52">
        <v>3</v>
      </c>
      <c r="AW40" s="53" t="s">
        <v>1139</v>
      </c>
      <c r="AX40" s="52">
        <v>280</v>
      </c>
      <c r="AY40" s="48" t="s">
        <v>790</v>
      </c>
      <c r="AZ40" s="48" t="s">
        <v>1058</v>
      </c>
      <c r="BA40" s="44" t="s">
        <v>790</v>
      </c>
      <c r="BB40" s="44" t="s">
        <v>1058</v>
      </c>
      <c r="BC40" s="57">
        <v>30</v>
      </c>
      <c r="BD40" s="57" t="s">
        <v>1206</v>
      </c>
      <c r="BE40" s="57" t="s">
        <v>1224</v>
      </c>
      <c r="BF40" s="57" t="s">
        <v>1225</v>
      </c>
      <c r="BG40" s="61" t="s">
        <v>1209</v>
      </c>
      <c r="BH40" s="61">
        <v>7.6999999999999999E-2</v>
      </c>
      <c r="BI40" s="139">
        <v>2.2000000000000001E-4</v>
      </c>
      <c r="BJ40" s="139">
        <v>2.2000000000000001E-4</v>
      </c>
      <c r="BK40" s="65" t="s">
        <v>1209</v>
      </c>
      <c r="BL40" s="65">
        <v>4.4000000000000003E-3</v>
      </c>
      <c r="BM40" s="65" t="s">
        <v>1140</v>
      </c>
      <c r="BN40" s="65"/>
    </row>
    <row r="41" spans="1:266" s="27" customFormat="1" ht="35.1" customHeight="1" x14ac:dyDescent="0.2">
      <c r="A41" s="18" t="s">
        <v>1562</v>
      </c>
      <c r="B41" s="121"/>
      <c r="C41" s="18" t="s">
        <v>1563</v>
      </c>
      <c r="D41" s="18" t="s">
        <v>1564</v>
      </c>
      <c r="E41" s="141"/>
      <c r="F41" s="164"/>
      <c r="G41" s="164"/>
      <c r="H41" s="164"/>
      <c r="I41" s="164"/>
      <c r="J41" s="165">
        <v>65</v>
      </c>
      <c r="K41" s="165" t="s">
        <v>431</v>
      </c>
      <c r="L41" s="165" t="s">
        <v>1227</v>
      </c>
      <c r="M41" s="165" t="s">
        <v>1228</v>
      </c>
      <c r="N41" s="165" t="s">
        <v>1548</v>
      </c>
      <c r="O41" s="164"/>
      <c r="P41" s="164" t="s">
        <v>634</v>
      </c>
      <c r="Q41" s="164" t="s">
        <v>1646</v>
      </c>
      <c r="R41" s="166"/>
      <c r="S41" s="166" t="s">
        <v>1261</v>
      </c>
      <c r="T41" s="166" t="s">
        <v>634</v>
      </c>
      <c r="U41" s="167">
        <v>4.4000000000000002E-6</v>
      </c>
      <c r="V41" s="167">
        <v>4.4000000000000002E-6</v>
      </c>
      <c r="W41" s="167" t="s">
        <v>790</v>
      </c>
      <c r="X41" s="167" t="s">
        <v>790</v>
      </c>
      <c r="Y41" s="167">
        <v>7.6999999999999999E-2</v>
      </c>
      <c r="Z41" s="167" t="s">
        <v>790</v>
      </c>
      <c r="AA41" s="168" t="s">
        <v>1522</v>
      </c>
      <c r="AB41" s="168" t="s">
        <v>1203</v>
      </c>
      <c r="AC41" s="168" t="s">
        <v>929</v>
      </c>
      <c r="AD41" s="88" t="s">
        <v>1233</v>
      </c>
      <c r="AE41" s="88" t="s">
        <v>748</v>
      </c>
      <c r="AF41" s="88" t="s">
        <v>790</v>
      </c>
      <c r="AG41" s="88" t="s">
        <v>748</v>
      </c>
      <c r="AH41" s="88" t="s">
        <v>791</v>
      </c>
      <c r="AI41" s="88" t="s">
        <v>748</v>
      </c>
      <c r="AJ41" s="88" t="s">
        <v>790</v>
      </c>
      <c r="AK41" s="88" t="s">
        <v>748</v>
      </c>
      <c r="AL41" s="88" t="s">
        <v>790</v>
      </c>
      <c r="AM41" s="88" t="s">
        <v>791</v>
      </c>
      <c r="AN41" s="88" t="s">
        <v>748</v>
      </c>
      <c r="AO41" s="88" t="s">
        <v>790</v>
      </c>
      <c r="AP41" s="88">
        <v>7.6999999999999999E-2</v>
      </c>
      <c r="AQ41" s="169" t="s">
        <v>790</v>
      </c>
      <c r="AR41" s="170" t="s">
        <v>791</v>
      </c>
      <c r="AS41" s="169" t="s">
        <v>790</v>
      </c>
      <c r="AT41" s="170" t="s">
        <v>791</v>
      </c>
      <c r="AU41" s="54" t="s">
        <v>790</v>
      </c>
      <c r="AV41" s="54" t="s">
        <v>791</v>
      </c>
      <c r="AW41" s="171" t="s">
        <v>790</v>
      </c>
      <c r="AX41" s="54" t="s">
        <v>791</v>
      </c>
      <c r="AY41" s="49" t="s">
        <v>790</v>
      </c>
      <c r="AZ41" s="49" t="s">
        <v>791</v>
      </c>
      <c r="BA41" s="45" t="s">
        <v>790</v>
      </c>
      <c r="BB41" s="45" t="s">
        <v>791</v>
      </c>
      <c r="BC41" s="58" t="s">
        <v>790</v>
      </c>
      <c r="BD41" s="58" t="s">
        <v>1207</v>
      </c>
      <c r="BE41" s="58" t="s">
        <v>1208</v>
      </c>
      <c r="BF41" s="58" t="s">
        <v>1208</v>
      </c>
      <c r="BG41" s="62" t="s">
        <v>790</v>
      </c>
      <c r="BH41" s="62" t="s">
        <v>1207</v>
      </c>
      <c r="BI41" s="62" t="s">
        <v>1208</v>
      </c>
      <c r="BJ41" s="62" t="s">
        <v>1208</v>
      </c>
      <c r="BK41" s="67" t="s">
        <v>790</v>
      </c>
      <c r="BL41" s="67" t="s">
        <v>1207</v>
      </c>
      <c r="BM41" s="67" t="s">
        <v>790</v>
      </c>
      <c r="BN41" s="65"/>
      <c r="BO41" s="14"/>
      <c r="BP41" s="14"/>
      <c r="BQ41" s="14"/>
      <c r="BR41" s="14"/>
      <c r="BS41" s="14"/>
      <c r="BT41" s="14"/>
      <c r="BU41" s="14"/>
      <c r="BV41" s="14"/>
      <c r="BW41" s="14"/>
      <c r="BX41" s="14"/>
      <c r="BY41" s="14"/>
      <c r="BZ41" s="14"/>
      <c r="CA41" s="14"/>
      <c r="CB41" s="14"/>
      <c r="CC41" s="14"/>
      <c r="CD41" s="14"/>
      <c r="CE41" s="14"/>
      <c r="CF41" s="14"/>
      <c r="CG41" s="14"/>
      <c r="CH41" s="14"/>
      <c r="CI41" s="14"/>
      <c r="CJ41" s="14"/>
      <c r="CK41" s="14"/>
      <c r="CL41" s="14"/>
      <c r="CM41" s="14"/>
      <c r="CN41" s="14"/>
      <c r="CO41" s="14"/>
      <c r="CP41" s="14"/>
      <c r="CQ41" s="14"/>
      <c r="CR41" s="14"/>
      <c r="CS41" s="14"/>
      <c r="CT41" s="14"/>
      <c r="CU41" s="14"/>
      <c r="CV41" s="14"/>
      <c r="CW41" s="14"/>
      <c r="CX41" s="14"/>
      <c r="CY41" s="14"/>
      <c r="CZ41" s="14"/>
      <c r="DA41" s="14"/>
      <c r="DB41" s="14"/>
      <c r="DC41" s="14"/>
      <c r="DD41" s="14"/>
      <c r="DE41" s="14"/>
      <c r="DF41" s="14"/>
      <c r="DG41" s="14"/>
      <c r="DH41" s="14"/>
      <c r="DI41" s="14"/>
      <c r="DJ41" s="14"/>
      <c r="DK41" s="14"/>
      <c r="DL41" s="14"/>
      <c r="DM41" s="14"/>
      <c r="DN41" s="14"/>
      <c r="DO41" s="14"/>
      <c r="DP41" s="14"/>
      <c r="DQ41" s="14"/>
      <c r="DR41" s="14"/>
      <c r="DS41" s="14"/>
      <c r="DT41" s="14"/>
      <c r="DU41" s="14"/>
      <c r="DV41" s="14"/>
      <c r="DW41" s="14"/>
      <c r="DX41" s="14"/>
      <c r="DY41" s="14"/>
      <c r="DZ41" s="14"/>
      <c r="EA41" s="14"/>
      <c r="EB41" s="14"/>
      <c r="EC41" s="14"/>
      <c r="ED41" s="14"/>
      <c r="EE41" s="14"/>
      <c r="EF41" s="14"/>
      <c r="EG41" s="14"/>
      <c r="EH41" s="14"/>
      <c r="EI41" s="14"/>
      <c r="EJ41" s="14"/>
      <c r="EK41" s="14"/>
      <c r="EL41" s="14"/>
      <c r="EM41" s="14"/>
      <c r="EN41" s="14"/>
      <c r="EO41" s="14"/>
      <c r="EP41" s="14"/>
      <c r="EQ41" s="14"/>
      <c r="ER41" s="14"/>
      <c r="ES41" s="14"/>
      <c r="ET41" s="14"/>
      <c r="EU41" s="14"/>
      <c r="EV41" s="14"/>
      <c r="EW41" s="14"/>
      <c r="EX41" s="14"/>
      <c r="EY41" s="14"/>
      <c r="EZ41" s="14"/>
      <c r="FA41" s="14"/>
      <c r="FB41" s="14"/>
      <c r="FC41" s="14"/>
      <c r="FD41" s="14"/>
      <c r="FE41" s="14"/>
      <c r="FF41" s="14"/>
      <c r="FG41" s="14"/>
      <c r="FH41" s="14"/>
      <c r="FI41" s="14"/>
      <c r="FJ41" s="14"/>
      <c r="FK41" s="14"/>
      <c r="FL41" s="14"/>
      <c r="FM41" s="14"/>
      <c r="FN41" s="14"/>
      <c r="FO41" s="14"/>
      <c r="FP41" s="14"/>
      <c r="FQ41" s="14"/>
      <c r="FR41" s="14"/>
      <c r="FS41" s="14"/>
      <c r="FT41" s="14"/>
      <c r="FU41" s="14"/>
      <c r="FV41" s="14"/>
      <c r="FW41" s="14"/>
      <c r="FX41" s="14"/>
      <c r="FY41" s="14"/>
      <c r="FZ41" s="14"/>
      <c r="GA41" s="14"/>
      <c r="GB41" s="14"/>
      <c r="GC41" s="14"/>
      <c r="GD41" s="14"/>
      <c r="GE41" s="14"/>
      <c r="GF41" s="14"/>
      <c r="GG41" s="14"/>
      <c r="GH41" s="14"/>
      <c r="GI41" s="14"/>
      <c r="GJ41" s="14"/>
      <c r="GK41" s="14"/>
      <c r="GL41" s="14"/>
      <c r="GM41" s="14"/>
      <c r="GN41" s="14"/>
      <c r="GO41" s="14"/>
      <c r="GP41" s="14"/>
      <c r="GQ41" s="14"/>
      <c r="GR41" s="14"/>
      <c r="GS41" s="14"/>
      <c r="GT41" s="14"/>
      <c r="GU41" s="14"/>
      <c r="GV41" s="14"/>
      <c r="GW41" s="14"/>
      <c r="GX41" s="14"/>
      <c r="GY41" s="14"/>
      <c r="GZ41" s="14"/>
      <c r="HA41" s="14"/>
      <c r="HB41" s="14"/>
      <c r="HC41" s="14"/>
      <c r="HD41" s="14"/>
      <c r="HE41" s="14"/>
      <c r="HF41" s="14"/>
      <c r="HG41" s="14"/>
      <c r="HH41" s="14"/>
      <c r="HI41" s="14"/>
      <c r="HJ41" s="14"/>
      <c r="HK41" s="14"/>
      <c r="HL41" s="14"/>
      <c r="HM41" s="14"/>
      <c r="HN41" s="14"/>
      <c r="HO41" s="14"/>
      <c r="HP41" s="14"/>
      <c r="HQ41" s="14"/>
      <c r="HR41" s="14"/>
      <c r="HS41" s="14"/>
      <c r="HT41" s="14"/>
      <c r="HU41" s="14"/>
      <c r="HV41" s="14"/>
      <c r="HW41" s="14"/>
      <c r="HX41" s="14"/>
      <c r="HY41" s="14"/>
      <c r="HZ41" s="14"/>
      <c r="IA41" s="14"/>
      <c r="IB41" s="14"/>
      <c r="IC41" s="14"/>
      <c r="ID41" s="14"/>
      <c r="IE41" s="14"/>
      <c r="IF41" s="14"/>
      <c r="IG41" s="14"/>
      <c r="IH41" s="14"/>
      <c r="II41" s="14"/>
      <c r="IJ41" s="14"/>
      <c r="IK41" s="14"/>
      <c r="IL41" s="14"/>
      <c r="IM41" s="14"/>
      <c r="IN41" s="14"/>
      <c r="IO41" s="14"/>
      <c r="IP41" s="14"/>
      <c r="IQ41" s="14"/>
      <c r="IR41" s="14"/>
      <c r="IS41" s="14"/>
      <c r="IT41" s="14"/>
      <c r="IU41" s="14"/>
      <c r="IV41" s="14"/>
      <c r="IW41" s="14"/>
      <c r="IX41" s="14"/>
      <c r="IY41" s="14"/>
      <c r="IZ41" s="14"/>
      <c r="JA41" s="14"/>
      <c r="JB41" s="14"/>
      <c r="JC41" s="14"/>
      <c r="JD41" s="14"/>
      <c r="JE41" s="14"/>
      <c r="JF41" s="14"/>
    </row>
    <row r="42" spans="1:266" s="14" customFormat="1" ht="35.1" customHeight="1" x14ac:dyDescent="0.2">
      <c r="A42" s="18" t="s">
        <v>1568</v>
      </c>
      <c r="B42" s="121"/>
      <c r="C42" s="18" t="s">
        <v>1569</v>
      </c>
      <c r="D42" s="18" t="s">
        <v>1570</v>
      </c>
      <c r="E42" s="141"/>
      <c r="F42" s="164"/>
      <c r="G42" s="164"/>
      <c r="H42" s="164"/>
      <c r="I42" s="164"/>
      <c r="J42" s="165">
        <v>65</v>
      </c>
      <c r="K42" s="165" t="s">
        <v>431</v>
      </c>
      <c r="L42" s="165" t="s">
        <v>1227</v>
      </c>
      <c r="M42" s="165" t="s">
        <v>1228</v>
      </c>
      <c r="N42" s="165" t="s">
        <v>1548</v>
      </c>
      <c r="O42" s="164"/>
      <c r="P42" s="164" t="s">
        <v>634</v>
      </c>
      <c r="Q42" s="164" t="s">
        <v>1646</v>
      </c>
      <c r="R42" s="166"/>
      <c r="S42" s="166" t="s">
        <v>1261</v>
      </c>
      <c r="T42" s="166" t="s">
        <v>634</v>
      </c>
      <c r="U42" s="167">
        <v>2.2000000000000003E-4</v>
      </c>
      <c r="V42" s="167">
        <v>2.2000000000000003E-4</v>
      </c>
      <c r="W42" s="167" t="s">
        <v>790</v>
      </c>
      <c r="X42" s="167" t="s">
        <v>790</v>
      </c>
      <c r="Y42" s="167">
        <v>7.6999999999999999E-2</v>
      </c>
      <c r="Z42" s="167" t="s">
        <v>790</v>
      </c>
      <c r="AA42" s="168" t="s">
        <v>1522</v>
      </c>
      <c r="AB42" s="168" t="s">
        <v>1203</v>
      </c>
      <c r="AC42" s="168" t="s">
        <v>929</v>
      </c>
      <c r="AD42" s="88" t="s">
        <v>1233</v>
      </c>
      <c r="AE42" s="88" t="s">
        <v>748</v>
      </c>
      <c r="AF42" s="88" t="s">
        <v>790</v>
      </c>
      <c r="AG42" s="88" t="s">
        <v>748</v>
      </c>
      <c r="AH42" s="88" t="s">
        <v>791</v>
      </c>
      <c r="AI42" s="88" t="s">
        <v>748</v>
      </c>
      <c r="AJ42" s="88" t="s">
        <v>790</v>
      </c>
      <c r="AK42" s="88" t="s">
        <v>748</v>
      </c>
      <c r="AL42" s="88" t="s">
        <v>790</v>
      </c>
      <c r="AM42" s="88" t="s">
        <v>791</v>
      </c>
      <c r="AN42" s="88" t="s">
        <v>748</v>
      </c>
      <c r="AO42" s="88" t="s">
        <v>790</v>
      </c>
      <c r="AP42" s="88">
        <v>7.6999999999999999E-2</v>
      </c>
      <c r="AQ42" s="169" t="s">
        <v>790</v>
      </c>
      <c r="AR42" s="170" t="s">
        <v>791</v>
      </c>
      <c r="AS42" s="169" t="s">
        <v>790</v>
      </c>
      <c r="AT42" s="170" t="s">
        <v>791</v>
      </c>
      <c r="AU42" s="54" t="s">
        <v>790</v>
      </c>
      <c r="AV42" s="54" t="s">
        <v>791</v>
      </c>
      <c r="AW42" s="171" t="s">
        <v>790</v>
      </c>
      <c r="AX42" s="54" t="s">
        <v>791</v>
      </c>
      <c r="AY42" s="49" t="s">
        <v>790</v>
      </c>
      <c r="AZ42" s="49" t="s">
        <v>791</v>
      </c>
      <c r="BA42" s="45" t="s">
        <v>790</v>
      </c>
      <c r="BB42" s="45" t="s">
        <v>791</v>
      </c>
      <c r="BC42" s="58" t="s">
        <v>790</v>
      </c>
      <c r="BD42" s="58" t="s">
        <v>1207</v>
      </c>
      <c r="BE42" s="58" t="s">
        <v>1208</v>
      </c>
      <c r="BF42" s="58" t="s">
        <v>1208</v>
      </c>
      <c r="BG42" s="62" t="s">
        <v>790</v>
      </c>
      <c r="BH42" s="62" t="s">
        <v>1207</v>
      </c>
      <c r="BI42" s="62" t="s">
        <v>1208</v>
      </c>
      <c r="BJ42" s="62" t="s">
        <v>1208</v>
      </c>
      <c r="BK42" s="67" t="s">
        <v>790</v>
      </c>
      <c r="BL42" s="67" t="s">
        <v>1207</v>
      </c>
      <c r="BM42" s="67" t="s">
        <v>790</v>
      </c>
      <c r="BN42" s="65"/>
    </row>
    <row r="43" spans="1:266" s="14" customFormat="1" ht="35.1" customHeight="1" x14ac:dyDescent="0.2">
      <c r="A43" s="18" t="s">
        <v>1595</v>
      </c>
      <c r="B43" s="121"/>
      <c r="C43" s="18" t="s">
        <v>1596</v>
      </c>
      <c r="D43" s="18" t="s">
        <v>1597</v>
      </c>
      <c r="E43" s="141"/>
      <c r="F43" s="164"/>
      <c r="G43" s="164"/>
      <c r="H43" s="164"/>
      <c r="I43" s="164"/>
      <c r="J43" s="165">
        <v>65</v>
      </c>
      <c r="K43" s="165" t="s">
        <v>431</v>
      </c>
      <c r="L43" s="165" t="s">
        <v>1227</v>
      </c>
      <c r="M43" s="165" t="s">
        <v>1228</v>
      </c>
      <c r="N43" s="165" t="s">
        <v>1548</v>
      </c>
      <c r="O43" s="164"/>
      <c r="P43" s="164" t="s">
        <v>634</v>
      </c>
      <c r="Q43" s="164" t="s">
        <v>1646</v>
      </c>
      <c r="R43" s="166"/>
      <c r="S43" s="166" t="s">
        <v>1261</v>
      </c>
      <c r="T43" s="166" t="s">
        <v>634</v>
      </c>
      <c r="U43" s="167">
        <v>8.8000000000000005E-3</v>
      </c>
      <c r="V43" s="167">
        <v>8.8000000000000005E-3</v>
      </c>
      <c r="W43" s="167" t="s">
        <v>790</v>
      </c>
      <c r="X43" s="167" t="s">
        <v>790</v>
      </c>
      <c r="Y43" s="167">
        <v>7.6999999999999999E-2</v>
      </c>
      <c r="Z43" s="167" t="s">
        <v>790</v>
      </c>
      <c r="AA43" s="168" t="s">
        <v>1522</v>
      </c>
      <c r="AB43" s="168" t="s">
        <v>1203</v>
      </c>
      <c r="AC43" s="168" t="s">
        <v>929</v>
      </c>
      <c r="AD43" s="88" t="s">
        <v>1233</v>
      </c>
      <c r="AE43" s="88" t="s">
        <v>748</v>
      </c>
      <c r="AF43" s="88" t="s">
        <v>790</v>
      </c>
      <c r="AG43" s="88" t="s">
        <v>748</v>
      </c>
      <c r="AH43" s="88" t="s">
        <v>791</v>
      </c>
      <c r="AI43" s="88" t="s">
        <v>748</v>
      </c>
      <c r="AJ43" s="88" t="s">
        <v>790</v>
      </c>
      <c r="AK43" s="88" t="s">
        <v>748</v>
      </c>
      <c r="AL43" s="88" t="s">
        <v>790</v>
      </c>
      <c r="AM43" s="88" t="s">
        <v>791</v>
      </c>
      <c r="AN43" s="88" t="s">
        <v>748</v>
      </c>
      <c r="AO43" s="88" t="s">
        <v>790</v>
      </c>
      <c r="AP43" s="88">
        <v>7.6999999999999999E-2</v>
      </c>
      <c r="AQ43" s="169" t="s">
        <v>790</v>
      </c>
      <c r="AR43" s="170" t="s">
        <v>791</v>
      </c>
      <c r="AS43" s="169" t="s">
        <v>790</v>
      </c>
      <c r="AT43" s="170" t="s">
        <v>791</v>
      </c>
      <c r="AU43" s="54" t="s">
        <v>790</v>
      </c>
      <c r="AV43" s="54" t="s">
        <v>791</v>
      </c>
      <c r="AW43" s="171" t="s">
        <v>790</v>
      </c>
      <c r="AX43" s="54" t="s">
        <v>791</v>
      </c>
      <c r="AY43" s="49" t="s">
        <v>790</v>
      </c>
      <c r="AZ43" s="49" t="s">
        <v>791</v>
      </c>
      <c r="BA43" s="45" t="s">
        <v>790</v>
      </c>
      <c r="BB43" s="45" t="s">
        <v>791</v>
      </c>
      <c r="BC43" s="58" t="s">
        <v>790</v>
      </c>
      <c r="BD43" s="58" t="s">
        <v>1207</v>
      </c>
      <c r="BE43" s="58" t="s">
        <v>1208</v>
      </c>
      <c r="BF43" s="58" t="s">
        <v>1208</v>
      </c>
      <c r="BG43" s="62" t="s">
        <v>790</v>
      </c>
      <c r="BH43" s="62" t="s">
        <v>1207</v>
      </c>
      <c r="BI43" s="62" t="s">
        <v>1208</v>
      </c>
      <c r="BJ43" s="62" t="s">
        <v>1208</v>
      </c>
      <c r="BK43" s="67" t="s">
        <v>790</v>
      </c>
      <c r="BL43" s="67" t="s">
        <v>1207</v>
      </c>
      <c r="BM43" s="67" t="s">
        <v>790</v>
      </c>
      <c r="BN43" s="65"/>
    </row>
    <row r="44" spans="1:266" s="14" customFormat="1" ht="35.1" customHeight="1" x14ac:dyDescent="0.2">
      <c r="A44" s="18" t="s">
        <v>1577</v>
      </c>
      <c r="B44" s="121"/>
      <c r="C44" s="18" t="s">
        <v>1578</v>
      </c>
      <c r="D44" s="18" t="s">
        <v>1579</v>
      </c>
      <c r="E44" s="141"/>
      <c r="F44" s="164"/>
      <c r="G44" s="164"/>
      <c r="H44" s="164"/>
      <c r="I44" s="164"/>
      <c r="J44" s="165">
        <v>65</v>
      </c>
      <c r="K44" s="165" t="s">
        <v>431</v>
      </c>
      <c r="L44" s="165" t="s">
        <v>1227</v>
      </c>
      <c r="M44" s="165" t="s">
        <v>1228</v>
      </c>
      <c r="N44" s="165" t="s">
        <v>1548</v>
      </c>
      <c r="O44" s="164"/>
      <c r="P44" s="164" t="s">
        <v>634</v>
      </c>
      <c r="Q44" s="164" t="s">
        <v>1648</v>
      </c>
      <c r="R44" s="166"/>
      <c r="S44" s="166" t="s">
        <v>1261</v>
      </c>
      <c r="T44" s="166" t="s">
        <v>634</v>
      </c>
      <c r="U44" s="167">
        <v>3.0800000000000001E-2</v>
      </c>
      <c r="V44" s="167">
        <v>3.0800000000000001E-2</v>
      </c>
      <c r="W44" s="167" t="s">
        <v>790</v>
      </c>
      <c r="X44" s="167" t="s">
        <v>790</v>
      </c>
      <c r="Y44" s="167">
        <v>7.6999999999999999E-2</v>
      </c>
      <c r="Z44" s="167" t="s">
        <v>790</v>
      </c>
      <c r="AA44" s="168" t="s">
        <v>1522</v>
      </c>
      <c r="AB44" s="168" t="s">
        <v>1203</v>
      </c>
      <c r="AC44" s="168" t="s">
        <v>929</v>
      </c>
      <c r="AD44" s="88" t="s">
        <v>1233</v>
      </c>
      <c r="AE44" s="88" t="s">
        <v>748</v>
      </c>
      <c r="AF44" s="88" t="s">
        <v>790</v>
      </c>
      <c r="AG44" s="88" t="s">
        <v>748</v>
      </c>
      <c r="AH44" s="88" t="s">
        <v>791</v>
      </c>
      <c r="AI44" s="88" t="s">
        <v>748</v>
      </c>
      <c r="AJ44" s="88" t="s">
        <v>790</v>
      </c>
      <c r="AK44" s="88" t="s">
        <v>748</v>
      </c>
      <c r="AL44" s="88" t="s">
        <v>790</v>
      </c>
      <c r="AM44" s="88" t="s">
        <v>791</v>
      </c>
      <c r="AN44" s="88" t="s">
        <v>748</v>
      </c>
      <c r="AO44" s="88" t="s">
        <v>790</v>
      </c>
      <c r="AP44" s="88">
        <v>7.6999999999999999E-2</v>
      </c>
      <c r="AQ44" s="169" t="s">
        <v>790</v>
      </c>
      <c r="AR44" s="170" t="s">
        <v>791</v>
      </c>
      <c r="AS44" s="169" t="s">
        <v>790</v>
      </c>
      <c r="AT44" s="170" t="s">
        <v>791</v>
      </c>
      <c r="AU44" s="54" t="s">
        <v>790</v>
      </c>
      <c r="AV44" s="54" t="s">
        <v>791</v>
      </c>
      <c r="AW44" s="171" t="s">
        <v>790</v>
      </c>
      <c r="AX44" s="54" t="s">
        <v>791</v>
      </c>
      <c r="AY44" s="49" t="s">
        <v>790</v>
      </c>
      <c r="AZ44" s="49" t="s">
        <v>791</v>
      </c>
      <c r="BA44" s="45" t="s">
        <v>790</v>
      </c>
      <c r="BB44" s="45" t="s">
        <v>791</v>
      </c>
      <c r="BC44" s="58" t="s">
        <v>790</v>
      </c>
      <c r="BD44" s="58" t="s">
        <v>1207</v>
      </c>
      <c r="BE44" s="58" t="s">
        <v>1208</v>
      </c>
      <c r="BF44" s="58" t="s">
        <v>1208</v>
      </c>
      <c r="BG44" s="62" t="s">
        <v>790</v>
      </c>
      <c r="BH44" s="62" t="s">
        <v>1207</v>
      </c>
      <c r="BI44" s="62" t="s">
        <v>1208</v>
      </c>
      <c r="BJ44" s="62" t="s">
        <v>1208</v>
      </c>
      <c r="BK44" s="67" t="s">
        <v>790</v>
      </c>
      <c r="BL44" s="67" t="s">
        <v>1207</v>
      </c>
      <c r="BM44" s="67" t="s">
        <v>790</v>
      </c>
      <c r="BN44" s="65"/>
    </row>
    <row r="45" spans="1:266" s="14" customFormat="1" ht="35.1" customHeight="1" x14ac:dyDescent="0.2">
      <c r="A45" s="18" t="s">
        <v>1580</v>
      </c>
      <c r="B45" s="121"/>
      <c r="C45" s="18" t="s">
        <v>1581</v>
      </c>
      <c r="D45" s="18" t="s">
        <v>1582</v>
      </c>
      <c r="E45" s="141"/>
      <c r="F45" s="164"/>
      <c r="G45" s="164"/>
      <c r="H45" s="164"/>
      <c r="I45" s="164"/>
      <c r="J45" s="165">
        <v>65</v>
      </c>
      <c r="K45" s="165" t="s">
        <v>431</v>
      </c>
      <c r="L45" s="165" t="s">
        <v>1227</v>
      </c>
      <c r="M45" s="165" t="s">
        <v>1228</v>
      </c>
      <c r="N45" s="165" t="s">
        <v>1548</v>
      </c>
      <c r="O45" s="164"/>
      <c r="P45" s="164" t="s">
        <v>634</v>
      </c>
      <c r="Q45" s="164" t="s">
        <v>1646</v>
      </c>
      <c r="R45" s="166"/>
      <c r="S45" s="166" t="s">
        <v>1261</v>
      </c>
      <c r="T45" s="166" t="s">
        <v>634</v>
      </c>
      <c r="U45" s="167">
        <v>1.32E-2</v>
      </c>
      <c r="V45" s="167">
        <v>1.32E-2</v>
      </c>
      <c r="W45" s="167" t="s">
        <v>790</v>
      </c>
      <c r="X45" s="167" t="s">
        <v>790</v>
      </c>
      <c r="Y45" s="167">
        <v>7.6999999999999999E-2</v>
      </c>
      <c r="Z45" s="167" t="s">
        <v>790</v>
      </c>
      <c r="AA45" s="168" t="s">
        <v>1522</v>
      </c>
      <c r="AB45" s="168" t="s">
        <v>1203</v>
      </c>
      <c r="AC45" s="168" t="s">
        <v>929</v>
      </c>
      <c r="AD45" s="88" t="s">
        <v>1233</v>
      </c>
      <c r="AE45" s="88" t="s">
        <v>748</v>
      </c>
      <c r="AF45" s="88" t="s">
        <v>790</v>
      </c>
      <c r="AG45" s="88" t="s">
        <v>748</v>
      </c>
      <c r="AH45" s="88" t="s">
        <v>791</v>
      </c>
      <c r="AI45" s="88" t="s">
        <v>748</v>
      </c>
      <c r="AJ45" s="88" t="s">
        <v>790</v>
      </c>
      <c r="AK45" s="88" t="s">
        <v>748</v>
      </c>
      <c r="AL45" s="88" t="s">
        <v>790</v>
      </c>
      <c r="AM45" s="88" t="s">
        <v>791</v>
      </c>
      <c r="AN45" s="88" t="s">
        <v>748</v>
      </c>
      <c r="AO45" s="88" t="s">
        <v>790</v>
      </c>
      <c r="AP45" s="88">
        <v>7.6999999999999999E-2</v>
      </c>
      <c r="AQ45" s="169" t="s">
        <v>790</v>
      </c>
      <c r="AR45" s="170" t="s">
        <v>791</v>
      </c>
      <c r="AS45" s="169" t="s">
        <v>790</v>
      </c>
      <c r="AT45" s="170" t="s">
        <v>791</v>
      </c>
      <c r="AU45" s="54" t="s">
        <v>790</v>
      </c>
      <c r="AV45" s="54" t="s">
        <v>791</v>
      </c>
      <c r="AW45" s="171" t="s">
        <v>790</v>
      </c>
      <c r="AX45" s="54" t="s">
        <v>791</v>
      </c>
      <c r="AY45" s="49" t="s">
        <v>790</v>
      </c>
      <c r="AZ45" s="49" t="s">
        <v>791</v>
      </c>
      <c r="BA45" s="45" t="s">
        <v>790</v>
      </c>
      <c r="BB45" s="45" t="s">
        <v>791</v>
      </c>
      <c r="BC45" s="58" t="s">
        <v>790</v>
      </c>
      <c r="BD45" s="58" t="s">
        <v>1207</v>
      </c>
      <c r="BE45" s="58" t="s">
        <v>1208</v>
      </c>
      <c r="BF45" s="58" t="s">
        <v>1208</v>
      </c>
      <c r="BG45" s="62" t="s">
        <v>790</v>
      </c>
      <c r="BH45" s="62" t="s">
        <v>1207</v>
      </c>
      <c r="BI45" s="62" t="s">
        <v>1208</v>
      </c>
      <c r="BJ45" s="62" t="s">
        <v>1208</v>
      </c>
      <c r="BK45" s="67" t="s">
        <v>790</v>
      </c>
      <c r="BL45" s="67" t="s">
        <v>1207</v>
      </c>
      <c r="BM45" s="67" t="s">
        <v>790</v>
      </c>
      <c r="BN45" s="65"/>
    </row>
    <row r="46" spans="1:266" s="14" customFormat="1" ht="35.1" customHeight="1" x14ac:dyDescent="0.2">
      <c r="A46" s="18" t="s">
        <v>1592</v>
      </c>
      <c r="B46" s="121"/>
      <c r="C46" s="18" t="s">
        <v>1593</v>
      </c>
      <c r="D46" s="18" t="s">
        <v>1594</v>
      </c>
      <c r="E46" s="141"/>
      <c r="F46" s="164"/>
      <c r="G46" s="164"/>
      <c r="H46" s="164"/>
      <c r="I46" s="164"/>
      <c r="J46" s="165">
        <v>65</v>
      </c>
      <c r="K46" s="165" t="s">
        <v>431</v>
      </c>
      <c r="L46" s="165" t="s">
        <v>1227</v>
      </c>
      <c r="M46" s="165" t="s">
        <v>1228</v>
      </c>
      <c r="N46" s="165" t="s">
        <v>1548</v>
      </c>
      <c r="O46" s="164"/>
      <c r="P46" s="164" t="s">
        <v>634</v>
      </c>
      <c r="Q46" s="164" t="s">
        <v>1646</v>
      </c>
      <c r="R46" s="166"/>
      <c r="S46" s="166" t="s">
        <v>1261</v>
      </c>
      <c r="T46" s="166" t="s">
        <v>634</v>
      </c>
      <c r="U46" s="167">
        <v>5.7200000000000003E-3</v>
      </c>
      <c r="V46" s="167">
        <v>5.7200000000000003E-3</v>
      </c>
      <c r="W46" s="167" t="s">
        <v>790</v>
      </c>
      <c r="X46" s="167" t="s">
        <v>790</v>
      </c>
      <c r="Y46" s="167">
        <v>7.6999999999999999E-2</v>
      </c>
      <c r="Z46" s="167" t="s">
        <v>790</v>
      </c>
      <c r="AA46" s="168" t="s">
        <v>1522</v>
      </c>
      <c r="AB46" s="168" t="s">
        <v>1203</v>
      </c>
      <c r="AC46" s="168" t="s">
        <v>929</v>
      </c>
      <c r="AD46" s="88" t="s">
        <v>1233</v>
      </c>
      <c r="AE46" s="88" t="s">
        <v>748</v>
      </c>
      <c r="AF46" s="88" t="s">
        <v>790</v>
      </c>
      <c r="AG46" s="88" t="s">
        <v>748</v>
      </c>
      <c r="AH46" s="88" t="s">
        <v>791</v>
      </c>
      <c r="AI46" s="88" t="s">
        <v>748</v>
      </c>
      <c r="AJ46" s="88" t="s">
        <v>790</v>
      </c>
      <c r="AK46" s="88" t="s">
        <v>748</v>
      </c>
      <c r="AL46" s="88" t="s">
        <v>790</v>
      </c>
      <c r="AM46" s="88" t="s">
        <v>791</v>
      </c>
      <c r="AN46" s="88" t="s">
        <v>748</v>
      </c>
      <c r="AO46" s="88" t="s">
        <v>790</v>
      </c>
      <c r="AP46" s="88">
        <v>7.6999999999999999E-2</v>
      </c>
      <c r="AQ46" s="169" t="s">
        <v>790</v>
      </c>
      <c r="AR46" s="170" t="s">
        <v>791</v>
      </c>
      <c r="AS46" s="169" t="s">
        <v>790</v>
      </c>
      <c r="AT46" s="170" t="s">
        <v>791</v>
      </c>
      <c r="AU46" s="54" t="s">
        <v>790</v>
      </c>
      <c r="AV46" s="54" t="s">
        <v>791</v>
      </c>
      <c r="AW46" s="171" t="s">
        <v>790</v>
      </c>
      <c r="AX46" s="54" t="s">
        <v>791</v>
      </c>
      <c r="AY46" s="49" t="s">
        <v>790</v>
      </c>
      <c r="AZ46" s="49" t="s">
        <v>791</v>
      </c>
      <c r="BA46" s="45" t="s">
        <v>790</v>
      </c>
      <c r="BB46" s="45" t="s">
        <v>791</v>
      </c>
      <c r="BC46" s="58" t="s">
        <v>790</v>
      </c>
      <c r="BD46" s="58" t="s">
        <v>1207</v>
      </c>
      <c r="BE46" s="58" t="s">
        <v>1208</v>
      </c>
      <c r="BF46" s="58" t="s">
        <v>1208</v>
      </c>
      <c r="BG46" s="62" t="s">
        <v>790</v>
      </c>
      <c r="BH46" s="62" t="s">
        <v>1207</v>
      </c>
      <c r="BI46" s="62" t="s">
        <v>1208</v>
      </c>
      <c r="BJ46" s="62" t="s">
        <v>1208</v>
      </c>
      <c r="BK46" s="67" t="s">
        <v>790</v>
      </c>
      <c r="BL46" s="67" t="s">
        <v>1207</v>
      </c>
      <c r="BM46" s="67" t="s">
        <v>790</v>
      </c>
      <c r="BN46" s="65"/>
    </row>
    <row r="47" spans="1:266" s="14" customFormat="1" ht="35.1" customHeight="1" x14ac:dyDescent="0.2">
      <c r="A47" s="18" t="s">
        <v>1586</v>
      </c>
      <c r="B47" s="121"/>
      <c r="C47" s="18" t="s">
        <v>1587</v>
      </c>
      <c r="D47" s="18" t="s">
        <v>1588</v>
      </c>
      <c r="E47" s="141"/>
      <c r="F47" s="164"/>
      <c r="G47" s="164"/>
      <c r="H47" s="164"/>
      <c r="I47" s="164"/>
      <c r="J47" s="165">
        <v>65</v>
      </c>
      <c r="K47" s="165" t="s">
        <v>431</v>
      </c>
      <c r="L47" s="165" t="s">
        <v>1227</v>
      </c>
      <c r="M47" s="165" t="s">
        <v>1228</v>
      </c>
      <c r="N47" s="165" t="s">
        <v>1548</v>
      </c>
      <c r="O47" s="164"/>
      <c r="P47" s="164" t="s">
        <v>634</v>
      </c>
      <c r="Q47" s="164" t="s">
        <v>1646</v>
      </c>
      <c r="R47" s="166"/>
      <c r="S47" s="166" t="s">
        <v>1261</v>
      </c>
      <c r="T47" s="166" t="s">
        <v>634</v>
      </c>
      <c r="U47" s="167">
        <v>2.222E-3</v>
      </c>
      <c r="V47" s="167">
        <v>2.222E-3</v>
      </c>
      <c r="W47" s="167" t="s">
        <v>790</v>
      </c>
      <c r="X47" s="167" t="s">
        <v>790</v>
      </c>
      <c r="Y47" s="167">
        <v>7.6999999999999999E-2</v>
      </c>
      <c r="Z47" s="167" t="s">
        <v>790</v>
      </c>
      <c r="AA47" s="168" t="s">
        <v>1522</v>
      </c>
      <c r="AB47" s="168" t="s">
        <v>1203</v>
      </c>
      <c r="AC47" s="168" t="s">
        <v>929</v>
      </c>
      <c r="AD47" s="88" t="s">
        <v>1233</v>
      </c>
      <c r="AE47" s="88" t="s">
        <v>748</v>
      </c>
      <c r="AF47" s="88" t="s">
        <v>790</v>
      </c>
      <c r="AG47" s="88" t="s">
        <v>748</v>
      </c>
      <c r="AH47" s="88" t="s">
        <v>791</v>
      </c>
      <c r="AI47" s="88" t="s">
        <v>748</v>
      </c>
      <c r="AJ47" s="88" t="s">
        <v>790</v>
      </c>
      <c r="AK47" s="88" t="s">
        <v>748</v>
      </c>
      <c r="AL47" s="88" t="s">
        <v>790</v>
      </c>
      <c r="AM47" s="88" t="s">
        <v>791</v>
      </c>
      <c r="AN47" s="88" t="s">
        <v>748</v>
      </c>
      <c r="AO47" s="88" t="s">
        <v>790</v>
      </c>
      <c r="AP47" s="88">
        <v>7.6999999999999999E-2</v>
      </c>
      <c r="AQ47" s="169" t="s">
        <v>790</v>
      </c>
      <c r="AR47" s="170" t="s">
        <v>791</v>
      </c>
      <c r="AS47" s="169" t="s">
        <v>790</v>
      </c>
      <c r="AT47" s="170" t="s">
        <v>791</v>
      </c>
      <c r="AU47" s="54" t="s">
        <v>790</v>
      </c>
      <c r="AV47" s="54" t="s">
        <v>791</v>
      </c>
      <c r="AW47" s="171" t="s">
        <v>790</v>
      </c>
      <c r="AX47" s="54" t="s">
        <v>791</v>
      </c>
      <c r="AY47" s="49" t="s">
        <v>790</v>
      </c>
      <c r="AZ47" s="49" t="s">
        <v>791</v>
      </c>
      <c r="BA47" s="45" t="s">
        <v>790</v>
      </c>
      <c r="BB47" s="45" t="s">
        <v>791</v>
      </c>
      <c r="BC47" s="58" t="s">
        <v>790</v>
      </c>
      <c r="BD47" s="58" t="s">
        <v>1207</v>
      </c>
      <c r="BE47" s="58" t="s">
        <v>1208</v>
      </c>
      <c r="BF47" s="58" t="s">
        <v>1208</v>
      </c>
      <c r="BG47" s="62" t="s">
        <v>790</v>
      </c>
      <c r="BH47" s="62" t="s">
        <v>1207</v>
      </c>
      <c r="BI47" s="62" t="s">
        <v>1208</v>
      </c>
      <c r="BJ47" s="62" t="s">
        <v>1208</v>
      </c>
      <c r="BK47" s="67" t="s">
        <v>790</v>
      </c>
      <c r="BL47" s="67" t="s">
        <v>1207</v>
      </c>
      <c r="BM47" s="67" t="s">
        <v>790</v>
      </c>
      <c r="BN47" s="65"/>
    </row>
    <row r="48" spans="1:266" s="14" customFormat="1" ht="35.1" customHeight="1" x14ac:dyDescent="0.2">
      <c r="A48" s="18" t="s">
        <v>1601</v>
      </c>
      <c r="B48" s="121"/>
      <c r="C48" s="18" t="s">
        <v>1602</v>
      </c>
      <c r="D48" s="18" t="s">
        <v>1603</v>
      </c>
      <c r="E48" s="141"/>
      <c r="F48" s="164"/>
      <c r="G48" s="164"/>
      <c r="H48" s="164"/>
      <c r="I48" s="164"/>
      <c r="J48" s="165">
        <v>65</v>
      </c>
      <c r="K48" s="165" t="s">
        <v>431</v>
      </c>
      <c r="L48" s="165" t="s">
        <v>1227</v>
      </c>
      <c r="M48" s="165" t="s">
        <v>1228</v>
      </c>
      <c r="N48" s="165" t="s">
        <v>1548</v>
      </c>
      <c r="O48" s="164"/>
      <c r="P48" s="164" t="s">
        <v>634</v>
      </c>
      <c r="Q48" s="164" t="s">
        <v>1646</v>
      </c>
      <c r="R48" s="166"/>
      <c r="S48" s="166" t="s">
        <v>1261</v>
      </c>
      <c r="T48" s="166" t="s">
        <v>634</v>
      </c>
      <c r="U48" s="167">
        <v>8.8000000000000011E-5</v>
      </c>
      <c r="V48" s="167">
        <v>8.8000000000000011E-5</v>
      </c>
      <c r="W48" s="167" t="s">
        <v>790</v>
      </c>
      <c r="X48" s="167" t="s">
        <v>790</v>
      </c>
      <c r="Y48" s="167">
        <v>7.6999999999999999E-2</v>
      </c>
      <c r="Z48" s="167" t="s">
        <v>790</v>
      </c>
      <c r="AA48" s="168" t="s">
        <v>1522</v>
      </c>
      <c r="AB48" s="168" t="s">
        <v>1203</v>
      </c>
      <c r="AC48" s="168" t="s">
        <v>929</v>
      </c>
      <c r="AD48" s="88" t="s">
        <v>1233</v>
      </c>
      <c r="AE48" s="88" t="s">
        <v>748</v>
      </c>
      <c r="AF48" s="88" t="s">
        <v>790</v>
      </c>
      <c r="AG48" s="88" t="s">
        <v>748</v>
      </c>
      <c r="AH48" s="88" t="s">
        <v>791</v>
      </c>
      <c r="AI48" s="88" t="s">
        <v>748</v>
      </c>
      <c r="AJ48" s="88" t="s">
        <v>790</v>
      </c>
      <c r="AK48" s="88" t="s">
        <v>748</v>
      </c>
      <c r="AL48" s="88" t="s">
        <v>790</v>
      </c>
      <c r="AM48" s="88" t="s">
        <v>791</v>
      </c>
      <c r="AN48" s="88" t="s">
        <v>748</v>
      </c>
      <c r="AO48" s="88" t="s">
        <v>790</v>
      </c>
      <c r="AP48" s="88">
        <v>7.6999999999999999E-2</v>
      </c>
      <c r="AQ48" s="169" t="s">
        <v>790</v>
      </c>
      <c r="AR48" s="170" t="s">
        <v>791</v>
      </c>
      <c r="AS48" s="169" t="s">
        <v>790</v>
      </c>
      <c r="AT48" s="170" t="s">
        <v>791</v>
      </c>
      <c r="AU48" s="54" t="s">
        <v>790</v>
      </c>
      <c r="AV48" s="54" t="s">
        <v>791</v>
      </c>
      <c r="AW48" s="171" t="s">
        <v>790</v>
      </c>
      <c r="AX48" s="54" t="s">
        <v>791</v>
      </c>
      <c r="AY48" s="49" t="s">
        <v>790</v>
      </c>
      <c r="AZ48" s="49" t="s">
        <v>791</v>
      </c>
      <c r="BA48" s="45" t="s">
        <v>790</v>
      </c>
      <c r="BB48" s="45" t="s">
        <v>791</v>
      </c>
      <c r="BC48" s="58" t="s">
        <v>790</v>
      </c>
      <c r="BD48" s="58" t="s">
        <v>1207</v>
      </c>
      <c r="BE48" s="58" t="s">
        <v>1208</v>
      </c>
      <c r="BF48" s="58" t="s">
        <v>1208</v>
      </c>
      <c r="BG48" s="62" t="s">
        <v>790</v>
      </c>
      <c r="BH48" s="62" t="s">
        <v>1207</v>
      </c>
      <c r="BI48" s="62" t="s">
        <v>1208</v>
      </c>
      <c r="BJ48" s="62" t="s">
        <v>1208</v>
      </c>
      <c r="BK48" s="67" t="s">
        <v>790</v>
      </c>
      <c r="BL48" s="67" t="s">
        <v>1207</v>
      </c>
      <c r="BM48" s="67" t="s">
        <v>790</v>
      </c>
      <c r="BN48" s="65"/>
    </row>
    <row r="49" spans="1:66" s="14" customFormat="1" ht="35.1" customHeight="1" x14ac:dyDescent="0.2">
      <c r="A49" s="18" t="s">
        <v>1556</v>
      </c>
      <c r="B49" s="121"/>
      <c r="C49" s="18" t="s">
        <v>1557</v>
      </c>
      <c r="D49" s="18" t="s">
        <v>1558</v>
      </c>
      <c r="E49" s="141"/>
      <c r="F49" s="164"/>
      <c r="G49" s="164"/>
      <c r="H49" s="164"/>
      <c r="I49" s="164"/>
      <c r="J49" s="165">
        <v>65</v>
      </c>
      <c r="K49" s="165" t="s">
        <v>431</v>
      </c>
      <c r="L49" s="165" t="s">
        <v>1227</v>
      </c>
      <c r="M49" s="165" t="s">
        <v>1228</v>
      </c>
      <c r="N49" s="165" t="s">
        <v>1548</v>
      </c>
      <c r="O49" s="164"/>
      <c r="P49" s="164" t="s">
        <v>634</v>
      </c>
      <c r="Q49" s="164" t="s">
        <v>1648</v>
      </c>
      <c r="R49" s="166"/>
      <c r="S49" s="166" t="s">
        <v>1261</v>
      </c>
      <c r="T49" s="166" t="s">
        <v>634</v>
      </c>
      <c r="U49" s="167">
        <v>2.64E-3</v>
      </c>
      <c r="V49" s="167">
        <v>2.64E-3</v>
      </c>
      <c r="W49" s="167" t="s">
        <v>790</v>
      </c>
      <c r="X49" s="167" t="s">
        <v>790</v>
      </c>
      <c r="Y49" s="167">
        <v>7.6999999999999999E-2</v>
      </c>
      <c r="Z49" s="167" t="s">
        <v>790</v>
      </c>
      <c r="AA49" s="168" t="s">
        <v>1522</v>
      </c>
      <c r="AB49" s="168" t="s">
        <v>1203</v>
      </c>
      <c r="AC49" s="168" t="s">
        <v>929</v>
      </c>
      <c r="AD49" s="88" t="s">
        <v>1233</v>
      </c>
      <c r="AE49" s="88" t="s">
        <v>748</v>
      </c>
      <c r="AF49" s="88" t="s">
        <v>790</v>
      </c>
      <c r="AG49" s="88" t="s">
        <v>748</v>
      </c>
      <c r="AH49" s="88" t="s">
        <v>791</v>
      </c>
      <c r="AI49" s="88" t="s">
        <v>748</v>
      </c>
      <c r="AJ49" s="88" t="s">
        <v>790</v>
      </c>
      <c r="AK49" s="88" t="s">
        <v>748</v>
      </c>
      <c r="AL49" s="88" t="s">
        <v>790</v>
      </c>
      <c r="AM49" s="88" t="s">
        <v>791</v>
      </c>
      <c r="AN49" s="88" t="s">
        <v>748</v>
      </c>
      <c r="AO49" s="88" t="s">
        <v>790</v>
      </c>
      <c r="AP49" s="88">
        <v>7.6999999999999999E-2</v>
      </c>
      <c r="AQ49" s="169" t="s">
        <v>790</v>
      </c>
      <c r="AR49" s="170" t="s">
        <v>791</v>
      </c>
      <c r="AS49" s="169" t="s">
        <v>790</v>
      </c>
      <c r="AT49" s="170" t="s">
        <v>791</v>
      </c>
      <c r="AU49" s="54" t="s">
        <v>790</v>
      </c>
      <c r="AV49" s="54" t="s">
        <v>791</v>
      </c>
      <c r="AW49" s="171" t="s">
        <v>790</v>
      </c>
      <c r="AX49" s="54" t="s">
        <v>791</v>
      </c>
      <c r="AY49" s="49" t="s">
        <v>790</v>
      </c>
      <c r="AZ49" s="49" t="s">
        <v>791</v>
      </c>
      <c r="BA49" s="45" t="s">
        <v>790</v>
      </c>
      <c r="BB49" s="45" t="s">
        <v>791</v>
      </c>
      <c r="BC49" s="58" t="s">
        <v>790</v>
      </c>
      <c r="BD49" s="58" t="s">
        <v>1207</v>
      </c>
      <c r="BE49" s="58" t="s">
        <v>1208</v>
      </c>
      <c r="BF49" s="58" t="s">
        <v>1208</v>
      </c>
      <c r="BG49" s="62" t="s">
        <v>790</v>
      </c>
      <c r="BH49" s="62" t="s">
        <v>1207</v>
      </c>
      <c r="BI49" s="62" t="s">
        <v>1208</v>
      </c>
      <c r="BJ49" s="62" t="s">
        <v>1208</v>
      </c>
      <c r="BK49" s="67" t="s">
        <v>790</v>
      </c>
      <c r="BL49" s="67" t="s">
        <v>1207</v>
      </c>
      <c r="BM49" s="67" t="s">
        <v>790</v>
      </c>
      <c r="BN49" s="65"/>
    </row>
    <row r="50" spans="1:66" s="14" customFormat="1" ht="35.1" customHeight="1" x14ac:dyDescent="0.2">
      <c r="A50" s="18" t="s">
        <v>1565</v>
      </c>
      <c r="B50" s="121"/>
      <c r="C50" s="18" t="s">
        <v>1566</v>
      </c>
      <c r="D50" s="18" t="s">
        <v>1567</v>
      </c>
      <c r="E50" s="141"/>
      <c r="F50" s="164"/>
      <c r="G50" s="164"/>
      <c r="H50" s="164"/>
      <c r="I50" s="164"/>
      <c r="J50" s="165">
        <v>65</v>
      </c>
      <c r="K50" s="165" t="s">
        <v>431</v>
      </c>
      <c r="L50" s="165" t="s">
        <v>1227</v>
      </c>
      <c r="M50" s="165" t="s">
        <v>1228</v>
      </c>
      <c r="N50" s="165" t="s">
        <v>1548</v>
      </c>
      <c r="O50" s="164"/>
      <c r="P50" s="164" t="s">
        <v>634</v>
      </c>
      <c r="Q50" s="164" t="s">
        <v>1648</v>
      </c>
      <c r="R50" s="166"/>
      <c r="S50" s="166" t="s">
        <v>1261</v>
      </c>
      <c r="T50" s="166" t="s">
        <v>634</v>
      </c>
      <c r="U50" s="167">
        <v>4.4000000000000006E-5</v>
      </c>
      <c r="V50" s="167">
        <v>4.4000000000000006E-5</v>
      </c>
      <c r="W50" s="167" t="s">
        <v>790</v>
      </c>
      <c r="X50" s="167" t="s">
        <v>790</v>
      </c>
      <c r="Y50" s="167">
        <v>7.6999999999999999E-2</v>
      </c>
      <c r="Z50" s="167" t="s">
        <v>790</v>
      </c>
      <c r="AA50" s="168" t="s">
        <v>1522</v>
      </c>
      <c r="AB50" s="168" t="s">
        <v>1203</v>
      </c>
      <c r="AC50" s="168" t="s">
        <v>929</v>
      </c>
      <c r="AD50" s="88" t="s">
        <v>1233</v>
      </c>
      <c r="AE50" s="88" t="s">
        <v>748</v>
      </c>
      <c r="AF50" s="88" t="s">
        <v>790</v>
      </c>
      <c r="AG50" s="88" t="s">
        <v>748</v>
      </c>
      <c r="AH50" s="88" t="s">
        <v>791</v>
      </c>
      <c r="AI50" s="88" t="s">
        <v>748</v>
      </c>
      <c r="AJ50" s="88" t="s">
        <v>790</v>
      </c>
      <c r="AK50" s="88" t="s">
        <v>748</v>
      </c>
      <c r="AL50" s="88" t="s">
        <v>790</v>
      </c>
      <c r="AM50" s="88" t="s">
        <v>791</v>
      </c>
      <c r="AN50" s="88" t="s">
        <v>748</v>
      </c>
      <c r="AO50" s="88" t="s">
        <v>790</v>
      </c>
      <c r="AP50" s="88">
        <v>7.6999999999999999E-2</v>
      </c>
      <c r="AQ50" s="169" t="s">
        <v>790</v>
      </c>
      <c r="AR50" s="170" t="s">
        <v>791</v>
      </c>
      <c r="AS50" s="169" t="s">
        <v>790</v>
      </c>
      <c r="AT50" s="170" t="s">
        <v>791</v>
      </c>
      <c r="AU50" s="54" t="s">
        <v>790</v>
      </c>
      <c r="AV50" s="54" t="s">
        <v>791</v>
      </c>
      <c r="AW50" s="171" t="s">
        <v>790</v>
      </c>
      <c r="AX50" s="54" t="s">
        <v>791</v>
      </c>
      <c r="AY50" s="49" t="s">
        <v>790</v>
      </c>
      <c r="AZ50" s="49" t="s">
        <v>791</v>
      </c>
      <c r="BA50" s="45" t="s">
        <v>790</v>
      </c>
      <c r="BB50" s="45" t="s">
        <v>791</v>
      </c>
      <c r="BC50" s="58" t="s">
        <v>790</v>
      </c>
      <c r="BD50" s="58" t="s">
        <v>1207</v>
      </c>
      <c r="BE50" s="58" t="s">
        <v>1208</v>
      </c>
      <c r="BF50" s="58" t="s">
        <v>1208</v>
      </c>
      <c r="BG50" s="62" t="s">
        <v>790</v>
      </c>
      <c r="BH50" s="62" t="s">
        <v>1207</v>
      </c>
      <c r="BI50" s="62" t="s">
        <v>1208</v>
      </c>
      <c r="BJ50" s="62" t="s">
        <v>1208</v>
      </c>
      <c r="BK50" s="67" t="s">
        <v>790</v>
      </c>
      <c r="BL50" s="67" t="s">
        <v>1207</v>
      </c>
      <c r="BM50" s="67" t="s">
        <v>790</v>
      </c>
      <c r="BN50" s="65"/>
    </row>
    <row r="51" spans="1:66" s="14" customFormat="1" ht="35.1" customHeight="1" x14ac:dyDescent="0.2">
      <c r="A51" s="18" t="s">
        <v>1559</v>
      </c>
      <c r="B51" s="121"/>
      <c r="C51" s="18" t="s">
        <v>1560</v>
      </c>
      <c r="D51" s="18" t="s">
        <v>1561</v>
      </c>
      <c r="E51" s="141"/>
      <c r="F51" s="164"/>
      <c r="G51" s="164"/>
      <c r="H51" s="164"/>
      <c r="I51" s="164"/>
      <c r="J51" s="165">
        <v>65</v>
      </c>
      <c r="K51" s="165" t="s">
        <v>431</v>
      </c>
      <c r="L51" s="165" t="s">
        <v>1227</v>
      </c>
      <c r="M51" s="165" t="s">
        <v>1228</v>
      </c>
      <c r="N51" s="165" t="s">
        <v>1548</v>
      </c>
      <c r="O51" s="164"/>
      <c r="P51" s="164" t="s">
        <v>634</v>
      </c>
      <c r="Q51" s="164" t="s">
        <v>1646</v>
      </c>
      <c r="R51" s="166"/>
      <c r="S51" s="166" t="s">
        <v>1261</v>
      </c>
      <c r="T51" s="166" t="s">
        <v>634</v>
      </c>
      <c r="U51" s="167">
        <v>4.4000000000000004E-2</v>
      </c>
      <c r="V51" s="167">
        <v>4.4000000000000004E-2</v>
      </c>
      <c r="W51" s="167" t="s">
        <v>790</v>
      </c>
      <c r="X51" s="167" t="s">
        <v>790</v>
      </c>
      <c r="Y51" s="167">
        <v>7.6999999999999999E-2</v>
      </c>
      <c r="Z51" s="167" t="s">
        <v>790</v>
      </c>
      <c r="AA51" s="168" t="s">
        <v>1522</v>
      </c>
      <c r="AB51" s="168" t="s">
        <v>1203</v>
      </c>
      <c r="AC51" s="168" t="s">
        <v>929</v>
      </c>
      <c r="AD51" s="88" t="s">
        <v>1233</v>
      </c>
      <c r="AE51" s="88" t="s">
        <v>748</v>
      </c>
      <c r="AF51" s="88" t="s">
        <v>790</v>
      </c>
      <c r="AG51" s="88" t="s">
        <v>748</v>
      </c>
      <c r="AH51" s="88" t="s">
        <v>791</v>
      </c>
      <c r="AI51" s="88" t="s">
        <v>748</v>
      </c>
      <c r="AJ51" s="88" t="s">
        <v>790</v>
      </c>
      <c r="AK51" s="88" t="s">
        <v>748</v>
      </c>
      <c r="AL51" s="88" t="s">
        <v>790</v>
      </c>
      <c r="AM51" s="88" t="s">
        <v>791</v>
      </c>
      <c r="AN51" s="88" t="s">
        <v>748</v>
      </c>
      <c r="AO51" s="88" t="s">
        <v>790</v>
      </c>
      <c r="AP51" s="88">
        <v>7.6999999999999999E-2</v>
      </c>
      <c r="AQ51" s="169" t="s">
        <v>790</v>
      </c>
      <c r="AR51" s="170" t="s">
        <v>791</v>
      </c>
      <c r="AS51" s="169" t="s">
        <v>790</v>
      </c>
      <c r="AT51" s="170" t="s">
        <v>791</v>
      </c>
      <c r="AU51" s="54" t="s">
        <v>790</v>
      </c>
      <c r="AV51" s="54" t="s">
        <v>791</v>
      </c>
      <c r="AW51" s="171" t="s">
        <v>790</v>
      </c>
      <c r="AX51" s="54" t="s">
        <v>791</v>
      </c>
      <c r="AY51" s="49" t="s">
        <v>790</v>
      </c>
      <c r="AZ51" s="49" t="s">
        <v>791</v>
      </c>
      <c r="BA51" s="45" t="s">
        <v>790</v>
      </c>
      <c r="BB51" s="45" t="s">
        <v>791</v>
      </c>
      <c r="BC51" s="58" t="s">
        <v>790</v>
      </c>
      <c r="BD51" s="58" t="s">
        <v>1207</v>
      </c>
      <c r="BE51" s="58" t="s">
        <v>1208</v>
      </c>
      <c r="BF51" s="58" t="s">
        <v>1208</v>
      </c>
      <c r="BG51" s="62" t="s">
        <v>790</v>
      </c>
      <c r="BH51" s="62" t="s">
        <v>1207</v>
      </c>
      <c r="BI51" s="62" t="s">
        <v>1208</v>
      </c>
      <c r="BJ51" s="62" t="s">
        <v>1208</v>
      </c>
      <c r="BK51" s="67" t="s">
        <v>790</v>
      </c>
      <c r="BL51" s="67" t="s">
        <v>1207</v>
      </c>
      <c r="BM51" s="67" t="s">
        <v>790</v>
      </c>
      <c r="BN51" s="65"/>
    </row>
    <row r="52" spans="1:66" s="14" customFormat="1" ht="35.1" customHeight="1" x14ac:dyDescent="0.2">
      <c r="A52" s="18" t="s">
        <v>1604</v>
      </c>
      <c r="B52" s="121"/>
      <c r="C52" s="18" t="s">
        <v>1605</v>
      </c>
      <c r="D52" s="18" t="s">
        <v>1606</v>
      </c>
      <c r="E52" s="141"/>
      <c r="F52" s="164"/>
      <c r="G52" s="164"/>
      <c r="H52" s="164"/>
      <c r="I52" s="164"/>
      <c r="J52" s="165">
        <v>65</v>
      </c>
      <c r="K52" s="165" t="s">
        <v>431</v>
      </c>
      <c r="L52" s="165" t="s">
        <v>1227</v>
      </c>
      <c r="M52" s="165" t="s">
        <v>1228</v>
      </c>
      <c r="N52" s="165" t="s">
        <v>1548</v>
      </c>
      <c r="O52" s="164"/>
      <c r="P52" s="164" t="s">
        <v>634</v>
      </c>
      <c r="Q52" s="164" t="s">
        <v>1646</v>
      </c>
      <c r="R52" s="166"/>
      <c r="S52" s="166" t="s">
        <v>1261</v>
      </c>
      <c r="T52" s="166" t="s">
        <v>634</v>
      </c>
      <c r="U52" s="167">
        <v>8.8000000000000011E-5</v>
      </c>
      <c r="V52" s="167">
        <v>8.8000000000000011E-5</v>
      </c>
      <c r="W52" s="167" t="s">
        <v>790</v>
      </c>
      <c r="X52" s="167" t="s">
        <v>790</v>
      </c>
      <c r="Y52" s="167">
        <v>7.6999999999999999E-2</v>
      </c>
      <c r="Z52" s="167" t="s">
        <v>790</v>
      </c>
      <c r="AA52" s="168" t="s">
        <v>1522</v>
      </c>
      <c r="AB52" s="168" t="s">
        <v>1203</v>
      </c>
      <c r="AC52" s="168" t="s">
        <v>929</v>
      </c>
      <c r="AD52" s="88" t="s">
        <v>1233</v>
      </c>
      <c r="AE52" s="88" t="s">
        <v>748</v>
      </c>
      <c r="AF52" s="88" t="s">
        <v>790</v>
      </c>
      <c r="AG52" s="88" t="s">
        <v>748</v>
      </c>
      <c r="AH52" s="88" t="s">
        <v>791</v>
      </c>
      <c r="AI52" s="88" t="s">
        <v>748</v>
      </c>
      <c r="AJ52" s="88" t="s">
        <v>790</v>
      </c>
      <c r="AK52" s="88" t="s">
        <v>748</v>
      </c>
      <c r="AL52" s="88" t="s">
        <v>790</v>
      </c>
      <c r="AM52" s="88" t="s">
        <v>791</v>
      </c>
      <c r="AN52" s="88" t="s">
        <v>748</v>
      </c>
      <c r="AO52" s="88" t="s">
        <v>790</v>
      </c>
      <c r="AP52" s="88">
        <v>7.6999999999999999E-2</v>
      </c>
      <c r="AQ52" s="169" t="s">
        <v>790</v>
      </c>
      <c r="AR52" s="170" t="s">
        <v>791</v>
      </c>
      <c r="AS52" s="169" t="s">
        <v>790</v>
      </c>
      <c r="AT52" s="170" t="s">
        <v>791</v>
      </c>
      <c r="AU52" s="54" t="s">
        <v>790</v>
      </c>
      <c r="AV52" s="54" t="s">
        <v>791</v>
      </c>
      <c r="AW52" s="171" t="s">
        <v>790</v>
      </c>
      <c r="AX52" s="54" t="s">
        <v>791</v>
      </c>
      <c r="AY52" s="49" t="s">
        <v>790</v>
      </c>
      <c r="AZ52" s="49" t="s">
        <v>791</v>
      </c>
      <c r="BA52" s="45" t="s">
        <v>790</v>
      </c>
      <c r="BB52" s="45" t="s">
        <v>791</v>
      </c>
      <c r="BC52" s="58" t="s">
        <v>790</v>
      </c>
      <c r="BD52" s="58" t="s">
        <v>1207</v>
      </c>
      <c r="BE52" s="58" t="s">
        <v>1208</v>
      </c>
      <c r="BF52" s="58" t="s">
        <v>1208</v>
      </c>
      <c r="BG52" s="62" t="s">
        <v>790</v>
      </c>
      <c r="BH52" s="62" t="s">
        <v>1207</v>
      </c>
      <c r="BI52" s="62" t="s">
        <v>1208</v>
      </c>
      <c r="BJ52" s="62" t="s">
        <v>1208</v>
      </c>
      <c r="BK52" s="67" t="s">
        <v>790</v>
      </c>
      <c r="BL52" s="67" t="s">
        <v>1207</v>
      </c>
      <c r="BM52" s="67" t="s">
        <v>790</v>
      </c>
      <c r="BN52" s="65"/>
    </row>
    <row r="53" spans="1:66" s="14" customFormat="1" ht="35.1" customHeight="1" x14ac:dyDescent="0.2">
      <c r="A53" s="18" t="s">
        <v>423</v>
      </c>
      <c r="B53" s="121"/>
      <c r="C53" s="18" t="s">
        <v>1554</v>
      </c>
      <c r="D53" s="18" t="s">
        <v>1555</v>
      </c>
      <c r="E53" s="141"/>
      <c r="F53" s="164"/>
      <c r="G53" s="164"/>
      <c r="H53" s="164"/>
      <c r="I53" s="164"/>
      <c r="J53" s="165">
        <v>65</v>
      </c>
      <c r="K53" s="165" t="s">
        <v>431</v>
      </c>
      <c r="L53" s="165" t="s">
        <v>1227</v>
      </c>
      <c r="M53" s="165" t="s">
        <v>1228</v>
      </c>
      <c r="N53" s="165" t="s">
        <v>1548</v>
      </c>
      <c r="O53" s="164"/>
      <c r="P53" s="164" t="s">
        <v>634</v>
      </c>
      <c r="Q53" s="164" t="s">
        <v>1646</v>
      </c>
      <c r="R53" s="166"/>
      <c r="S53" s="166" t="s">
        <v>1261</v>
      </c>
      <c r="T53" s="166" t="s">
        <v>634</v>
      </c>
      <c r="U53" s="167">
        <v>8.8000000000000005E-3</v>
      </c>
      <c r="V53" s="167">
        <v>8.8000000000000005E-3</v>
      </c>
      <c r="W53" s="167" t="s">
        <v>790</v>
      </c>
      <c r="X53" s="167" t="s">
        <v>790</v>
      </c>
      <c r="Y53" s="167">
        <v>7.6999999999999999E-2</v>
      </c>
      <c r="Z53" s="167" t="s">
        <v>790</v>
      </c>
      <c r="AA53" s="168" t="s">
        <v>1522</v>
      </c>
      <c r="AB53" s="168" t="s">
        <v>1203</v>
      </c>
      <c r="AC53" s="168" t="s">
        <v>929</v>
      </c>
      <c r="AD53" s="88" t="s">
        <v>1233</v>
      </c>
      <c r="AE53" s="88" t="s">
        <v>748</v>
      </c>
      <c r="AF53" s="88" t="s">
        <v>790</v>
      </c>
      <c r="AG53" s="88" t="s">
        <v>748</v>
      </c>
      <c r="AH53" s="88" t="s">
        <v>791</v>
      </c>
      <c r="AI53" s="88" t="s">
        <v>748</v>
      </c>
      <c r="AJ53" s="88" t="s">
        <v>790</v>
      </c>
      <c r="AK53" s="88" t="s">
        <v>748</v>
      </c>
      <c r="AL53" s="88" t="s">
        <v>790</v>
      </c>
      <c r="AM53" s="88" t="s">
        <v>791</v>
      </c>
      <c r="AN53" s="88" t="s">
        <v>748</v>
      </c>
      <c r="AO53" s="88" t="s">
        <v>790</v>
      </c>
      <c r="AP53" s="88">
        <v>7.6999999999999999E-2</v>
      </c>
      <c r="AQ53" s="169" t="s">
        <v>790</v>
      </c>
      <c r="AR53" s="170" t="s">
        <v>791</v>
      </c>
      <c r="AS53" s="169" t="s">
        <v>790</v>
      </c>
      <c r="AT53" s="170" t="s">
        <v>791</v>
      </c>
      <c r="AU53" s="54" t="s">
        <v>790</v>
      </c>
      <c r="AV53" s="54" t="s">
        <v>791</v>
      </c>
      <c r="AW53" s="171" t="s">
        <v>790</v>
      </c>
      <c r="AX53" s="54" t="s">
        <v>791</v>
      </c>
      <c r="AY53" s="49" t="s">
        <v>790</v>
      </c>
      <c r="AZ53" s="49" t="s">
        <v>791</v>
      </c>
      <c r="BA53" s="45" t="s">
        <v>790</v>
      </c>
      <c r="BB53" s="45" t="s">
        <v>791</v>
      </c>
      <c r="BC53" s="58" t="s">
        <v>790</v>
      </c>
      <c r="BD53" s="58" t="s">
        <v>1207</v>
      </c>
      <c r="BE53" s="58" t="s">
        <v>1208</v>
      </c>
      <c r="BF53" s="58" t="s">
        <v>1208</v>
      </c>
      <c r="BG53" s="62" t="s">
        <v>790</v>
      </c>
      <c r="BH53" s="62" t="s">
        <v>1207</v>
      </c>
      <c r="BI53" s="62" t="s">
        <v>1208</v>
      </c>
      <c r="BJ53" s="62" t="s">
        <v>1208</v>
      </c>
      <c r="BK53" s="67" t="s">
        <v>790</v>
      </c>
      <c r="BL53" s="67" t="s">
        <v>1207</v>
      </c>
      <c r="BM53" s="67" t="s">
        <v>790</v>
      </c>
      <c r="BN53" s="65"/>
    </row>
    <row r="54" spans="1:66" s="14" customFormat="1" ht="35.1" customHeight="1" x14ac:dyDescent="0.2">
      <c r="A54" s="18" t="s">
        <v>1546</v>
      </c>
      <c r="B54" s="121"/>
      <c r="C54" s="18" t="s">
        <v>1545</v>
      </c>
      <c r="D54" s="18" t="s">
        <v>1547</v>
      </c>
      <c r="E54" s="141"/>
      <c r="F54" s="164"/>
      <c r="G54" s="164"/>
      <c r="H54" s="164"/>
      <c r="I54" s="164"/>
      <c r="J54" s="165">
        <v>65</v>
      </c>
      <c r="K54" s="165" t="s">
        <v>431</v>
      </c>
      <c r="L54" s="165" t="s">
        <v>1227</v>
      </c>
      <c r="M54" s="165" t="s">
        <v>1228</v>
      </c>
      <c r="N54" s="165" t="s">
        <v>1548</v>
      </c>
      <c r="O54" s="164"/>
      <c r="P54" s="164" t="s">
        <v>634</v>
      </c>
      <c r="Q54" s="164" t="s">
        <v>1648</v>
      </c>
      <c r="R54" s="166"/>
      <c r="S54" s="166" t="s">
        <v>1261</v>
      </c>
      <c r="T54" s="166" t="s">
        <v>634</v>
      </c>
      <c r="U54" s="167">
        <v>4.4000000000000003E-3</v>
      </c>
      <c r="V54" s="167">
        <v>4.4000000000000003E-3</v>
      </c>
      <c r="W54" s="167" t="s">
        <v>790</v>
      </c>
      <c r="X54" s="167" t="s">
        <v>790</v>
      </c>
      <c r="Y54" s="167">
        <v>7.6999999999999999E-2</v>
      </c>
      <c r="Z54" s="167" t="s">
        <v>790</v>
      </c>
      <c r="AA54" s="168" t="s">
        <v>1522</v>
      </c>
      <c r="AB54" s="168" t="s">
        <v>1203</v>
      </c>
      <c r="AC54" s="168" t="s">
        <v>929</v>
      </c>
      <c r="AD54" s="88" t="s">
        <v>1233</v>
      </c>
      <c r="AE54" s="88" t="s">
        <v>748</v>
      </c>
      <c r="AF54" s="88" t="s">
        <v>790</v>
      </c>
      <c r="AG54" s="88" t="s">
        <v>748</v>
      </c>
      <c r="AH54" s="88" t="s">
        <v>791</v>
      </c>
      <c r="AI54" s="88" t="s">
        <v>748</v>
      </c>
      <c r="AJ54" s="88" t="s">
        <v>790</v>
      </c>
      <c r="AK54" s="88" t="s">
        <v>748</v>
      </c>
      <c r="AL54" s="88" t="s">
        <v>790</v>
      </c>
      <c r="AM54" s="88" t="s">
        <v>791</v>
      </c>
      <c r="AN54" s="88" t="s">
        <v>748</v>
      </c>
      <c r="AO54" s="88" t="s">
        <v>790</v>
      </c>
      <c r="AP54" s="88">
        <v>7.6999999999999999E-2</v>
      </c>
      <c r="AQ54" s="169" t="s">
        <v>790</v>
      </c>
      <c r="AR54" s="170" t="s">
        <v>791</v>
      </c>
      <c r="AS54" s="169" t="s">
        <v>790</v>
      </c>
      <c r="AT54" s="170" t="s">
        <v>791</v>
      </c>
      <c r="AU54" s="54" t="s">
        <v>790</v>
      </c>
      <c r="AV54" s="54" t="s">
        <v>791</v>
      </c>
      <c r="AW54" s="171" t="s">
        <v>790</v>
      </c>
      <c r="AX54" s="54" t="s">
        <v>791</v>
      </c>
      <c r="AY54" s="49" t="s">
        <v>790</v>
      </c>
      <c r="AZ54" s="49" t="s">
        <v>791</v>
      </c>
      <c r="BA54" s="45" t="s">
        <v>790</v>
      </c>
      <c r="BB54" s="45" t="s">
        <v>791</v>
      </c>
      <c r="BC54" s="58" t="s">
        <v>790</v>
      </c>
      <c r="BD54" s="58" t="s">
        <v>1207</v>
      </c>
      <c r="BE54" s="58" t="s">
        <v>1208</v>
      </c>
      <c r="BF54" s="58" t="s">
        <v>1208</v>
      </c>
      <c r="BG54" s="62" t="s">
        <v>790</v>
      </c>
      <c r="BH54" s="62" t="s">
        <v>1207</v>
      </c>
      <c r="BI54" s="62" t="s">
        <v>1208</v>
      </c>
      <c r="BJ54" s="62" t="s">
        <v>1208</v>
      </c>
      <c r="BK54" s="67" t="s">
        <v>790</v>
      </c>
      <c r="BL54" s="67" t="s">
        <v>1207</v>
      </c>
      <c r="BM54" s="67" t="s">
        <v>790</v>
      </c>
      <c r="BN54" s="65"/>
    </row>
    <row r="55" spans="1:66" s="14" customFormat="1" ht="35.1" customHeight="1" x14ac:dyDescent="0.2">
      <c r="A55" s="18" t="s">
        <v>1574</v>
      </c>
      <c r="B55" s="121"/>
      <c r="C55" s="18" t="s">
        <v>1575</v>
      </c>
      <c r="D55" s="18" t="s">
        <v>1576</v>
      </c>
      <c r="E55" s="141"/>
      <c r="F55" s="164"/>
      <c r="G55" s="164"/>
      <c r="H55" s="164"/>
      <c r="I55" s="164"/>
      <c r="J55" s="165">
        <v>65</v>
      </c>
      <c r="K55" s="165" t="s">
        <v>431</v>
      </c>
      <c r="L55" s="165" t="s">
        <v>1227</v>
      </c>
      <c r="M55" s="165" t="s">
        <v>1228</v>
      </c>
      <c r="N55" s="165" t="s">
        <v>1548</v>
      </c>
      <c r="O55" s="164"/>
      <c r="P55" s="164" t="s">
        <v>634</v>
      </c>
      <c r="Q55" s="164" t="s">
        <v>1646</v>
      </c>
      <c r="R55" s="166"/>
      <c r="S55" s="166" t="s">
        <v>1261</v>
      </c>
      <c r="T55" s="166" t="s">
        <v>634</v>
      </c>
      <c r="U55" s="167">
        <v>1.3221999999999999E-3</v>
      </c>
      <c r="V55" s="167">
        <v>1.3221999999999999E-3</v>
      </c>
      <c r="W55" s="167" t="s">
        <v>790</v>
      </c>
      <c r="X55" s="167" t="s">
        <v>790</v>
      </c>
      <c r="Y55" s="167">
        <v>7.6999999999999999E-2</v>
      </c>
      <c r="Z55" s="167" t="s">
        <v>790</v>
      </c>
      <c r="AA55" s="168" t="s">
        <v>1522</v>
      </c>
      <c r="AB55" s="168" t="s">
        <v>1203</v>
      </c>
      <c r="AC55" s="168" t="s">
        <v>929</v>
      </c>
      <c r="AD55" s="88" t="s">
        <v>1233</v>
      </c>
      <c r="AE55" s="88" t="s">
        <v>748</v>
      </c>
      <c r="AF55" s="88" t="s">
        <v>790</v>
      </c>
      <c r="AG55" s="88" t="s">
        <v>748</v>
      </c>
      <c r="AH55" s="88" t="s">
        <v>791</v>
      </c>
      <c r="AI55" s="88" t="s">
        <v>748</v>
      </c>
      <c r="AJ55" s="88" t="s">
        <v>790</v>
      </c>
      <c r="AK55" s="88" t="s">
        <v>748</v>
      </c>
      <c r="AL55" s="88" t="s">
        <v>790</v>
      </c>
      <c r="AM55" s="88" t="s">
        <v>791</v>
      </c>
      <c r="AN55" s="88" t="s">
        <v>748</v>
      </c>
      <c r="AO55" s="88" t="s">
        <v>790</v>
      </c>
      <c r="AP55" s="88">
        <v>7.6999999999999999E-2</v>
      </c>
      <c r="AQ55" s="169" t="s">
        <v>790</v>
      </c>
      <c r="AR55" s="170" t="s">
        <v>791</v>
      </c>
      <c r="AS55" s="169" t="s">
        <v>790</v>
      </c>
      <c r="AT55" s="170" t="s">
        <v>791</v>
      </c>
      <c r="AU55" s="54" t="s">
        <v>790</v>
      </c>
      <c r="AV55" s="54" t="s">
        <v>791</v>
      </c>
      <c r="AW55" s="171" t="s">
        <v>790</v>
      </c>
      <c r="AX55" s="54" t="s">
        <v>791</v>
      </c>
      <c r="AY55" s="49" t="s">
        <v>790</v>
      </c>
      <c r="AZ55" s="49" t="s">
        <v>791</v>
      </c>
      <c r="BA55" s="45" t="s">
        <v>790</v>
      </c>
      <c r="BB55" s="45" t="s">
        <v>791</v>
      </c>
      <c r="BC55" s="58" t="s">
        <v>790</v>
      </c>
      <c r="BD55" s="58" t="s">
        <v>1207</v>
      </c>
      <c r="BE55" s="58" t="s">
        <v>1208</v>
      </c>
      <c r="BF55" s="58" t="s">
        <v>1208</v>
      </c>
      <c r="BG55" s="62" t="s">
        <v>790</v>
      </c>
      <c r="BH55" s="62" t="s">
        <v>1207</v>
      </c>
      <c r="BI55" s="62" t="s">
        <v>1208</v>
      </c>
      <c r="BJ55" s="62" t="s">
        <v>1208</v>
      </c>
      <c r="BK55" s="67" t="s">
        <v>790</v>
      </c>
      <c r="BL55" s="67" t="s">
        <v>1207</v>
      </c>
      <c r="BM55" s="67" t="s">
        <v>790</v>
      </c>
      <c r="BN55" s="65"/>
    </row>
    <row r="56" spans="1:66" s="14" customFormat="1" ht="35.1" customHeight="1" x14ac:dyDescent="0.2">
      <c r="A56" s="18" t="s">
        <v>1571</v>
      </c>
      <c r="B56" s="121"/>
      <c r="C56" s="18" t="s">
        <v>1572</v>
      </c>
      <c r="D56" s="18" t="s">
        <v>1573</v>
      </c>
      <c r="E56" s="141"/>
      <c r="F56" s="164"/>
      <c r="G56" s="164"/>
      <c r="H56" s="164"/>
      <c r="I56" s="164"/>
      <c r="J56" s="165">
        <v>65</v>
      </c>
      <c r="K56" s="165" t="s">
        <v>431</v>
      </c>
      <c r="L56" s="165" t="s">
        <v>1227</v>
      </c>
      <c r="M56" s="165" t="s">
        <v>1228</v>
      </c>
      <c r="N56" s="165" t="s">
        <v>1548</v>
      </c>
      <c r="O56" s="164"/>
      <c r="P56" s="164" t="s">
        <v>634</v>
      </c>
      <c r="Q56" s="164" t="s">
        <v>1646</v>
      </c>
      <c r="R56" s="166"/>
      <c r="S56" s="166" t="s">
        <v>1261</v>
      </c>
      <c r="T56" s="166" t="s">
        <v>634</v>
      </c>
      <c r="U56" s="167">
        <v>1.3200000000000001E-4</v>
      </c>
      <c r="V56" s="167">
        <v>1.3200000000000001E-4</v>
      </c>
      <c r="W56" s="167" t="s">
        <v>790</v>
      </c>
      <c r="X56" s="167" t="s">
        <v>790</v>
      </c>
      <c r="Y56" s="167">
        <v>7.6999999999999999E-2</v>
      </c>
      <c r="Z56" s="167" t="s">
        <v>790</v>
      </c>
      <c r="AA56" s="168" t="s">
        <v>1522</v>
      </c>
      <c r="AB56" s="168" t="s">
        <v>1203</v>
      </c>
      <c r="AC56" s="168" t="s">
        <v>929</v>
      </c>
      <c r="AD56" s="88" t="s">
        <v>1233</v>
      </c>
      <c r="AE56" s="88" t="s">
        <v>748</v>
      </c>
      <c r="AF56" s="88" t="s">
        <v>790</v>
      </c>
      <c r="AG56" s="88" t="s">
        <v>748</v>
      </c>
      <c r="AH56" s="88" t="s">
        <v>791</v>
      </c>
      <c r="AI56" s="88" t="s">
        <v>748</v>
      </c>
      <c r="AJ56" s="88" t="s">
        <v>790</v>
      </c>
      <c r="AK56" s="88" t="s">
        <v>748</v>
      </c>
      <c r="AL56" s="88" t="s">
        <v>790</v>
      </c>
      <c r="AM56" s="88" t="s">
        <v>791</v>
      </c>
      <c r="AN56" s="88" t="s">
        <v>748</v>
      </c>
      <c r="AO56" s="88" t="s">
        <v>790</v>
      </c>
      <c r="AP56" s="88">
        <v>7.6999999999999999E-2</v>
      </c>
      <c r="AQ56" s="169" t="s">
        <v>790</v>
      </c>
      <c r="AR56" s="170" t="s">
        <v>791</v>
      </c>
      <c r="AS56" s="169" t="s">
        <v>790</v>
      </c>
      <c r="AT56" s="170" t="s">
        <v>791</v>
      </c>
      <c r="AU56" s="54" t="s">
        <v>790</v>
      </c>
      <c r="AV56" s="54" t="s">
        <v>791</v>
      </c>
      <c r="AW56" s="171" t="s">
        <v>790</v>
      </c>
      <c r="AX56" s="54" t="s">
        <v>791</v>
      </c>
      <c r="AY56" s="49" t="s">
        <v>790</v>
      </c>
      <c r="AZ56" s="49" t="s">
        <v>791</v>
      </c>
      <c r="BA56" s="45" t="s">
        <v>790</v>
      </c>
      <c r="BB56" s="45" t="s">
        <v>791</v>
      </c>
      <c r="BC56" s="58" t="s">
        <v>790</v>
      </c>
      <c r="BD56" s="58" t="s">
        <v>1207</v>
      </c>
      <c r="BE56" s="58" t="s">
        <v>1208</v>
      </c>
      <c r="BF56" s="58" t="s">
        <v>1208</v>
      </c>
      <c r="BG56" s="62" t="s">
        <v>790</v>
      </c>
      <c r="BH56" s="62" t="s">
        <v>1207</v>
      </c>
      <c r="BI56" s="62" t="s">
        <v>1208</v>
      </c>
      <c r="BJ56" s="62" t="s">
        <v>1208</v>
      </c>
      <c r="BK56" s="67" t="s">
        <v>790</v>
      </c>
      <c r="BL56" s="67" t="s">
        <v>1207</v>
      </c>
      <c r="BM56" s="67" t="s">
        <v>790</v>
      </c>
      <c r="BN56" s="65"/>
    </row>
    <row r="57" spans="1:66" s="14" customFormat="1" ht="35.1" customHeight="1" x14ac:dyDescent="0.2">
      <c r="A57" s="18" t="s">
        <v>1598</v>
      </c>
      <c r="B57" s="121"/>
      <c r="C57" s="18" t="s">
        <v>1599</v>
      </c>
      <c r="D57" s="18" t="s">
        <v>1600</v>
      </c>
      <c r="E57" s="141"/>
      <c r="F57" s="164"/>
      <c r="G57" s="164"/>
      <c r="H57" s="164"/>
      <c r="I57" s="164"/>
      <c r="J57" s="165">
        <v>65</v>
      </c>
      <c r="K57" s="165" t="s">
        <v>431</v>
      </c>
      <c r="L57" s="165" t="s">
        <v>1227</v>
      </c>
      <c r="M57" s="165" t="s">
        <v>1228</v>
      </c>
      <c r="N57" s="165" t="s">
        <v>1548</v>
      </c>
      <c r="O57" s="164"/>
      <c r="P57" s="164" t="s">
        <v>634</v>
      </c>
      <c r="Q57" s="164" t="s">
        <v>1646</v>
      </c>
      <c r="R57" s="166"/>
      <c r="S57" s="166" t="s">
        <v>1261</v>
      </c>
      <c r="T57" s="166" t="s">
        <v>634</v>
      </c>
      <c r="U57" s="167">
        <v>1.32E-3</v>
      </c>
      <c r="V57" s="167">
        <v>1.32E-3</v>
      </c>
      <c r="W57" s="167" t="s">
        <v>790</v>
      </c>
      <c r="X57" s="167" t="s">
        <v>790</v>
      </c>
      <c r="Y57" s="167">
        <v>7.6999999999999999E-2</v>
      </c>
      <c r="Z57" s="167" t="s">
        <v>790</v>
      </c>
      <c r="AA57" s="168" t="s">
        <v>1522</v>
      </c>
      <c r="AB57" s="168" t="s">
        <v>1203</v>
      </c>
      <c r="AC57" s="168" t="s">
        <v>929</v>
      </c>
      <c r="AD57" s="88" t="s">
        <v>1233</v>
      </c>
      <c r="AE57" s="88" t="s">
        <v>748</v>
      </c>
      <c r="AF57" s="88" t="s">
        <v>790</v>
      </c>
      <c r="AG57" s="88" t="s">
        <v>748</v>
      </c>
      <c r="AH57" s="88" t="s">
        <v>791</v>
      </c>
      <c r="AI57" s="88" t="s">
        <v>748</v>
      </c>
      <c r="AJ57" s="88" t="s">
        <v>790</v>
      </c>
      <c r="AK57" s="88" t="s">
        <v>748</v>
      </c>
      <c r="AL57" s="88" t="s">
        <v>790</v>
      </c>
      <c r="AM57" s="88" t="s">
        <v>791</v>
      </c>
      <c r="AN57" s="88" t="s">
        <v>748</v>
      </c>
      <c r="AO57" s="88" t="s">
        <v>790</v>
      </c>
      <c r="AP57" s="88">
        <v>7.6999999999999999E-2</v>
      </c>
      <c r="AQ57" s="169" t="s">
        <v>790</v>
      </c>
      <c r="AR57" s="170" t="s">
        <v>791</v>
      </c>
      <c r="AS57" s="169" t="s">
        <v>790</v>
      </c>
      <c r="AT57" s="170" t="s">
        <v>791</v>
      </c>
      <c r="AU57" s="54" t="s">
        <v>790</v>
      </c>
      <c r="AV57" s="54" t="s">
        <v>791</v>
      </c>
      <c r="AW57" s="171" t="s">
        <v>790</v>
      </c>
      <c r="AX57" s="54" t="s">
        <v>791</v>
      </c>
      <c r="AY57" s="49" t="s">
        <v>790</v>
      </c>
      <c r="AZ57" s="49" t="s">
        <v>791</v>
      </c>
      <c r="BA57" s="45" t="s">
        <v>790</v>
      </c>
      <c r="BB57" s="45" t="s">
        <v>791</v>
      </c>
      <c r="BC57" s="58" t="s">
        <v>790</v>
      </c>
      <c r="BD57" s="58" t="s">
        <v>1207</v>
      </c>
      <c r="BE57" s="58" t="s">
        <v>1208</v>
      </c>
      <c r="BF57" s="58" t="s">
        <v>1208</v>
      </c>
      <c r="BG57" s="62" t="s">
        <v>790</v>
      </c>
      <c r="BH57" s="62" t="s">
        <v>1207</v>
      </c>
      <c r="BI57" s="62" t="s">
        <v>1208</v>
      </c>
      <c r="BJ57" s="62" t="s">
        <v>1208</v>
      </c>
      <c r="BK57" s="67" t="s">
        <v>790</v>
      </c>
      <c r="BL57" s="67" t="s">
        <v>1207</v>
      </c>
      <c r="BM57" s="67" t="s">
        <v>790</v>
      </c>
      <c r="BN57" s="65"/>
    </row>
    <row r="58" spans="1:66" s="14" customFormat="1" ht="35.1" customHeight="1" x14ac:dyDescent="0.2">
      <c r="A58" s="18" t="s">
        <v>1589</v>
      </c>
      <c r="B58" s="121"/>
      <c r="C58" s="18" t="s">
        <v>1590</v>
      </c>
      <c r="D58" s="18" t="s">
        <v>1591</v>
      </c>
      <c r="E58" s="141"/>
      <c r="F58" s="164"/>
      <c r="G58" s="164"/>
      <c r="H58" s="164"/>
      <c r="I58" s="164"/>
      <c r="J58" s="165">
        <v>65</v>
      </c>
      <c r="K58" s="165" t="s">
        <v>431</v>
      </c>
      <c r="L58" s="165" t="s">
        <v>1227</v>
      </c>
      <c r="M58" s="165" t="s">
        <v>1228</v>
      </c>
      <c r="N58" s="165" t="s">
        <v>1548</v>
      </c>
      <c r="O58" s="164"/>
      <c r="P58" s="164" t="s">
        <v>634</v>
      </c>
      <c r="Q58" s="164" t="s">
        <v>1646</v>
      </c>
      <c r="R58" s="166"/>
      <c r="S58" s="166" t="s">
        <v>1261</v>
      </c>
      <c r="T58" s="166" t="s">
        <v>634</v>
      </c>
      <c r="U58" s="167">
        <v>7.26E-3</v>
      </c>
      <c r="V58" s="167">
        <v>7.26E-3</v>
      </c>
      <c r="W58" s="167" t="s">
        <v>790</v>
      </c>
      <c r="X58" s="167" t="s">
        <v>790</v>
      </c>
      <c r="Y58" s="167">
        <v>7.6999999999999999E-2</v>
      </c>
      <c r="Z58" s="167" t="s">
        <v>790</v>
      </c>
      <c r="AA58" s="168" t="s">
        <v>1522</v>
      </c>
      <c r="AB58" s="168" t="s">
        <v>1203</v>
      </c>
      <c r="AC58" s="168" t="s">
        <v>929</v>
      </c>
      <c r="AD58" s="88" t="s">
        <v>1233</v>
      </c>
      <c r="AE58" s="88" t="s">
        <v>748</v>
      </c>
      <c r="AF58" s="88" t="s">
        <v>790</v>
      </c>
      <c r="AG58" s="88" t="s">
        <v>748</v>
      </c>
      <c r="AH58" s="88" t="s">
        <v>791</v>
      </c>
      <c r="AI58" s="88" t="s">
        <v>748</v>
      </c>
      <c r="AJ58" s="88" t="s">
        <v>790</v>
      </c>
      <c r="AK58" s="88" t="s">
        <v>748</v>
      </c>
      <c r="AL58" s="88" t="s">
        <v>790</v>
      </c>
      <c r="AM58" s="88" t="s">
        <v>791</v>
      </c>
      <c r="AN58" s="88" t="s">
        <v>748</v>
      </c>
      <c r="AO58" s="88" t="s">
        <v>790</v>
      </c>
      <c r="AP58" s="88">
        <v>7.6999999999999999E-2</v>
      </c>
      <c r="AQ58" s="169" t="s">
        <v>790</v>
      </c>
      <c r="AR58" s="170" t="s">
        <v>791</v>
      </c>
      <c r="AS58" s="169" t="s">
        <v>790</v>
      </c>
      <c r="AT58" s="170" t="s">
        <v>791</v>
      </c>
      <c r="AU58" s="54" t="s">
        <v>790</v>
      </c>
      <c r="AV58" s="54" t="s">
        <v>791</v>
      </c>
      <c r="AW58" s="171" t="s">
        <v>790</v>
      </c>
      <c r="AX58" s="54" t="s">
        <v>791</v>
      </c>
      <c r="AY58" s="49" t="s">
        <v>790</v>
      </c>
      <c r="AZ58" s="49" t="s">
        <v>791</v>
      </c>
      <c r="BA58" s="45" t="s">
        <v>790</v>
      </c>
      <c r="BB58" s="45" t="s">
        <v>791</v>
      </c>
      <c r="BC58" s="58" t="s">
        <v>790</v>
      </c>
      <c r="BD58" s="58" t="s">
        <v>1207</v>
      </c>
      <c r="BE58" s="58" t="s">
        <v>1208</v>
      </c>
      <c r="BF58" s="58" t="s">
        <v>1208</v>
      </c>
      <c r="BG58" s="62" t="s">
        <v>790</v>
      </c>
      <c r="BH58" s="62" t="s">
        <v>1207</v>
      </c>
      <c r="BI58" s="62" t="s">
        <v>1208</v>
      </c>
      <c r="BJ58" s="62" t="s">
        <v>1208</v>
      </c>
      <c r="BK58" s="67" t="s">
        <v>790</v>
      </c>
      <c r="BL58" s="67" t="s">
        <v>1207</v>
      </c>
      <c r="BM58" s="67" t="s">
        <v>790</v>
      </c>
      <c r="BN58" s="65"/>
    </row>
    <row r="59" spans="1:66" s="14" customFormat="1" ht="35.1" customHeight="1" x14ac:dyDescent="0.2">
      <c r="A59" s="18" t="s">
        <v>1583</v>
      </c>
      <c r="B59" s="121"/>
      <c r="C59" s="18" t="s">
        <v>1584</v>
      </c>
      <c r="D59" s="18" t="s">
        <v>1585</v>
      </c>
      <c r="E59" s="141"/>
      <c r="F59" s="164"/>
      <c r="G59" s="164"/>
      <c r="H59" s="164"/>
      <c r="I59" s="164"/>
      <c r="J59" s="165">
        <v>65</v>
      </c>
      <c r="K59" s="165" t="s">
        <v>431</v>
      </c>
      <c r="L59" s="165" t="s">
        <v>1227</v>
      </c>
      <c r="M59" s="165" t="s">
        <v>1228</v>
      </c>
      <c r="N59" s="165" t="s">
        <v>1548</v>
      </c>
      <c r="O59" s="164"/>
      <c r="P59" s="164" t="s">
        <v>634</v>
      </c>
      <c r="Q59" s="164" t="s">
        <v>1646</v>
      </c>
      <c r="R59" s="166"/>
      <c r="S59" s="166" t="s">
        <v>1261</v>
      </c>
      <c r="T59" s="166" t="s">
        <v>634</v>
      </c>
      <c r="U59" s="167">
        <v>1.7600000000000001E-2</v>
      </c>
      <c r="V59" s="167">
        <v>1.7600000000000001E-2</v>
      </c>
      <c r="W59" s="167" t="s">
        <v>790</v>
      </c>
      <c r="X59" s="167" t="s">
        <v>790</v>
      </c>
      <c r="Y59" s="167">
        <v>7.6999999999999999E-2</v>
      </c>
      <c r="Z59" s="167" t="s">
        <v>790</v>
      </c>
      <c r="AA59" s="168" t="s">
        <v>1522</v>
      </c>
      <c r="AB59" s="168" t="s">
        <v>1203</v>
      </c>
      <c r="AC59" s="168" t="s">
        <v>929</v>
      </c>
      <c r="AD59" s="88" t="s">
        <v>1233</v>
      </c>
      <c r="AE59" s="88" t="s">
        <v>748</v>
      </c>
      <c r="AF59" s="88" t="s">
        <v>790</v>
      </c>
      <c r="AG59" s="88" t="s">
        <v>748</v>
      </c>
      <c r="AH59" s="88" t="s">
        <v>791</v>
      </c>
      <c r="AI59" s="88" t="s">
        <v>748</v>
      </c>
      <c r="AJ59" s="88" t="s">
        <v>790</v>
      </c>
      <c r="AK59" s="88" t="s">
        <v>748</v>
      </c>
      <c r="AL59" s="88" t="s">
        <v>790</v>
      </c>
      <c r="AM59" s="88" t="s">
        <v>791</v>
      </c>
      <c r="AN59" s="88" t="s">
        <v>748</v>
      </c>
      <c r="AO59" s="88" t="s">
        <v>790</v>
      </c>
      <c r="AP59" s="88">
        <v>7.6999999999999999E-2</v>
      </c>
      <c r="AQ59" s="169" t="s">
        <v>790</v>
      </c>
      <c r="AR59" s="170" t="s">
        <v>791</v>
      </c>
      <c r="AS59" s="169" t="s">
        <v>790</v>
      </c>
      <c r="AT59" s="170" t="s">
        <v>791</v>
      </c>
      <c r="AU59" s="54" t="s">
        <v>790</v>
      </c>
      <c r="AV59" s="54" t="s">
        <v>791</v>
      </c>
      <c r="AW59" s="171" t="s">
        <v>790</v>
      </c>
      <c r="AX59" s="54" t="s">
        <v>791</v>
      </c>
      <c r="AY59" s="49" t="s">
        <v>790</v>
      </c>
      <c r="AZ59" s="49" t="s">
        <v>791</v>
      </c>
      <c r="BA59" s="45" t="s">
        <v>790</v>
      </c>
      <c r="BB59" s="45" t="s">
        <v>791</v>
      </c>
      <c r="BC59" s="58" t="s">
        <v>790</v>
      </c>
      <c r="BD59" s="58" t="s">
        <v>1207</v>
      </c>
      <c r="BE59" s="58" t="s">
        <v>1208</v>
      </c>
      <c r="BF59" s="58" t="s">
        <v>1208</v>
      </c>
      <c r="BG59" s="62" t="s">
        <v>790</v>
      </c>
      <c r="BH59" s="62" t="s">
        <v>1207</v>
      </c>
      <c r="BI59" s="62" t="s">
        <v>1208</v>
      </c>
      <c r="BJ59" s="62" t="s">
        <v>1208</v>
      </c>
      <c r="BK59" s="67" t="s">
        <v>790</v>
      </c>
      <c r="BL59" s="67" t="s">
        <v>1207</v>
      </c>
      <c r="BM59" s="67" t="s">
        <v>790</v>
      </c>
      <c r="BN59" s="65"/>
    </row>
    <row r="60" spans="1:66" s="14" customFormat="1" ht="35.1" customHeight="1" x14ac:dyDescent="0.2">
      <c r="A60" s="18" t="s">
        <v>1621</v>
      </c>
      <c r="B60" s="121"/>
      <c r="C60" s="18" t="s">
        <v>1622</v>
      </c>
      <c r="D60" s="18" t="s">
        <v>1623</v>
      </c>
      <c r="E60" s="141"/>
      <c r="F60" s="164"/>
      <c r="G60" s="164"/>
      <c r="H60" s="164"/>
      <c r="I60" s="164"/>
      <c r="J60" s="165">
        <v>65</v>
      </c>
      <c r="K60" s="165" t="s">
        <v>431</v>
      </c>
      <c r="L60" s="165" t="s">
        <v>1227</v>
      </c>
      <c r="M60" s="165" t="s">
        <v>1228</v>
      </c>
      <c r="N60" s="165" t="s">
        <v>1548</v>
      </c>
      <c r="O60" s="164"/>
      <c r="P60" s="164" t="s">
        <v>634</v>
      </c>
      <c r="Q60" s="164" t="s">
        <v>1646</v>
      </c>
      <c r="R60" s="166"/>
      <c r="S60" s="166" t="s">
        <v>1261</v>
      </c>
      <c r="T60" s="166" t="s">
        <v>634</v>
      </c>
      <c r="U60" s="167">
        <v>8.8000000000000004E-6</v>
      </c>
      <c r="V60" s="167">
        <v>8.8000000000000004E-6</v>
      </c>
      <c r="W60" s="167" t="s">
        <v>790</v>
      </c>
      <c r="X60" s="167" t="s">
        <v>790</v>
      </c>
      <c r="Y60" s="167">
        <v>7.6999999999999999E-2</v>
      </c>
      <c r="Z60" s="167" t="s">
        <v>790</v>
      </c>
      <c r="AA60" s="168" t="s">
        <v>1522</v>
      </c>
      <c r="AB60" s="168" t="s">
        <v>1203</v>
      </c>
      <c r="AC60" s="168" t="s">
        <v>929</v>
      </c>
      <c r="AD60" s="88" t="s">
        <v>1233</v>
      </c>
      <c r="AE60" s="88" t="s">
        <v>748</v>
      </c>
      <c r="AF60" s="88" t="s">
        <v>790</v>
      </c>
      <c r="AG60" s="88" t="s">
        <v>748</v>
      </c>
      <c r="AH60" s="88" t="s">
        <v>791</v>
      </c>
      <c r="AI60" s="88" t="s">
        <v>748</v>
      </c>
      <c r="AJ60" s="88" t="s">
        <v>790</v>
      </c>
      <c r="AK60" s="88" t="s">
        <v>748</v>
      </c>
      <c r="AL60" s="88" t="s">
        <v>790</v>
      </c>
      <c r="AM60" s="88" t="s">
        <v>791</v>
      </c>
      <c r="AN60" s="88" t="s">
        <v>748</v>
      </c>
      <c r="AO60" s="88" t="s">
        <v>790</v>
      </c>
      <c r="AP60" s="88">
        <v>7.6999999999999999E-2</v>
      </c>
      <c r="AQ60" s="169" t="s">
        <v>790</v>
      </c>
      <c r="AR60" s="170" t="s">
        <v>791</v>
      </c>
      <c r="AS60" s="169" t="s">
        <v>790</v>
      </c>
      <c r="AT60" s="170" t="s">
        <v>791</v>
      </c>
      <c r="AU60" s="54" t="s">
        <v>790</v>
      </c>
      <c r="AV60" s="54" t="s">
        <v>791</v>
      </c>
      <c r="AW60" s="171" t="s">
        <v>790</v>
      </c>
      <c r="AX60" s="54" t="s">
        <v>791</v>
      </c>
      <c r="AY60" s="49" t="s">
        <v>790</v>
      </c>
      <c r="AZ60" s="49" t="s">
        <v>791</v>
      </c>
      <c r="BA60" s="45" t="s">
        <v>790</v>
      </c>
      <c r="BB60" s="45" t="s">
        <v>791</v>
      </c>
      <c r="BC60" s="58" t="s">
        <v>790</v>
      </c>
      <c r="BD60" s="58" t="s">
        <v>1207</v>
      </c>
      <c r="BE60" s="58" t="s">
        <v>1208</v>
      </c>
      <c r="BF60" s="58" t="s">
        <v>1208</v>
      </c>
      <c r="BG60" s="62" t="s">
        <v>790</v>
      </c>
      <c r="BH60" s="62" t="s">
        <v>1207</v>
      </c>
      <c r="BI60" s="62" t="s">
        <v>1208</v>
      </c>
      <c r="BJ60" s="62" t="s">
        <v>1208</v>
      </c>
      <c r="BK60" s="67" t="s">
        <v>790</v>
      </c>
      <c r="BL60" s="67" t="s">
        <v>1207</v>
      </c>
      <c r="BM60" s="67" t="s">
        <v>790</v>
      </c>
      <c r="BN60" s="65"/>
    </row>
    <row r="61" spans="1:66" s="14" customFormat="1" ht="35.1" customHeight="1" x14ac:dyDescent="0.2">
      <c r="A61" s="18" t="s">
        <v>69</v>
      </c>
      <c r="B61" s="121"/>
      <c r="C61" s="18" t="s">
        <v>1481</v>
      </c>
      <c r="D61" s="18" t="s">
        <v>11</v>
      </c>
      <c r="E61" s="123">
        <v>1688</v>
      </c>
      <c r="F61" s="22"/>
      <c r="G61" s="22"/>
      <c r="H61" s="22">
        <v>38</v>
      </c>
      <c r="I61" s="22" t="s">
        <v>687</v>
      </c>
      <c r="J61" s="142">
        <v>38</v>
      </c>
      <c r="K61" s="142" t="s">
        <v>687</v>
      </c>
      <c r="L61" s="142"/>
      <c r="M61" s="142"/>
      <c r="N61" s="165" t="s">
        <v>276</v>
      </c>
      <c r="O61" s="22"/>
      <c r="P61" s="22" t="s">
        <v>634</v>
      </c>
      <c r="Q61" s="22" t="s">
        <v>1646</v>
      </c>
      <c r="R61" s="98"/>
      <c r="S61" s="98" t="s">
        <v>1262</v>
      </c>
      <c r="T61" s="98" t="s">
        <v>634</v>
      </c>
      <c r="U61" s="39">
        <v>0.12</v>
      </c>
      <c r="V61" s="39">
        <v>1.2E-2</v>
      </c>
      <c r="W61" s="39">
        <v>0.12</v>
      </c>
      <c r="X61" s="39">
        <v>1.2E-2</v>
      </c>
      <c r="Y61" s="39" t="s">
        <v>818</v>
      </c>
      <c r="Z61" s="39" t="s">
        <v>790</v>
      </c>
      <c r="AA61" s="42" t="s">
        <v>1522</v>
      </c>
      <c r="AB61" s="42" t="s">
        <v>891</v>
      </c>
      <c r="AC61" s="42" t="s">
        <v>929</v>
      </c>
      <c r="AD61" s="86" t="s">
        <v>276</v>
      </c>
      <c r="AE61" s="86">
        <v>0.12</v>
      </c>
      <c r="AF61" s="86" t="s">
        <v>854</v>
      </c>
      <c r="AG61" s="86">
        <v>0.1</v>
      </c>
      <c r="AH61" s="86">
        <v>0.12</v>
      </c>
      <c r="AI61" s="86">
        <v>0.12</v>
      </c>
      <c r="AJ61" s="86" t="s">
        <v>854</v>
      </c>
      <c r="AK61" s="86">
        <v>1.2E-2</v>
      </c>
      <c r="AL61" s="86" t="s">
        <v>854</v>
      </c>
      <c r="AM61" s="86">
        <v>1.2E-2</v>
      </c>
      <c r="AN61" s="86">
        <v>1.2E-2</v>
      </c>
      <c r="AO61" s="86" t="s">
        <v>854</v>
      </c>
      <c r="AP61" s="86" t="s">
        <v>818</v>
      </c>
      <c r="AQ61" s="69">
        <v>10</v>
      </c>
      <c r="AR61" s="70">
        <v>0.12</v>
      </c>
      <c r="AS61" s="69" t="s">
        <v>834</v>
      </c>
      <c r="AT61" s="70">
        <v>0.12</v>
      </c>
      <c r="AU61" s="52">
        <v>10</v>
      </c>
      <c r="AV61" s="52">
        <v>1.2E-2</v>
      </c>
      <c r="AW61" s="53" t="s">
        <v>833</v>
      </c>
      <c r="AX61" s="52">
        <v>1.2E-2</v>
      </c>
      <c r="AY61" s="48" t="s">
        <v>789</v>
      </c>
      <c r="AZ61" s="48">
        <v>760</v>
      </c>
      <c r="BA61" s="44" t="s">
        <v>789</v>
      </c>
      <c r="BB61" s="44">
        <v>76</v>
      </c>
      <c r="BC61" s="57">
        <v>30</v>
      </c>
      <c r="BD61" s="75">
        <v>6667</v>
      </c>
      <c r="BE61" s="57">
        <v>1.1000000000000001</v>
      </c>
      <c r="BF61" s="57">
        <v>0.5</v>
      </c>
      <c r="BG61" s="61">
        <v>100</v>
      </c>
      <c r="BH61" s="61">
        <v>4261</v>
      </c>
      <c r="BI61" s="61">
        <v>0.7</v>
      </c>
      <c r="BJ61" s="61">
        <v>0.3</v>
      </c>
      <c r="BK61" s="65" t="s">
        <v>790</v>
      </c>
      <c r="BL61" s="65">
        <v>0.1</v>
      </c>
      <c r="BM61" s="65" t="s">
        <v>1140</v>
      </c>
      <c r="BN61" s="65" t="s">
        <v>1517</v>
      </c>
    </row>
    <row r="62" spans="1:66" s="14" customFormat="1" ht="35.1" customHeight="1" x14ac:dyDescent="0.2">
      <c r="A62" s="18" t="s">
        <v>1613</v>
      </c>
      <c r="B62" s="121"/>
      <c r="C62" s="18" t="s">
        <v>1614</v>
      </c>
      <c r="D62" s="18" t="s">
        <v>1615</v>
      </c>
      <c r="E62" s="141"/>
      <c r="F62" s="164"/>
      <c r="G62" s="164"/>
      <c r="H62" s="164"/>
      <c r="I62" s="164"/>
      <c r="J62" s="165">
        <v>65</v>
      </c>
      <c r="K62" s="165" t="s">
        <v>431</v>
      </c>
      <c r="L62" s="165" t="s">
        <v>1227</v>
      </c>
      <c r="M62" s="165" t="s">
        <v>1228</v>
      </c>
      <c r="N62" s="165" t="s">
        <v>1548</v>
      </c>
      <c r="O62" s="164"/>
      <c r="P62" s="164" t="s">
        <v>634</v>
      </c>
      <c r="Q62" s="164" t="s">
        <v>1646</v>
      </c>
      <c r="R62" s="166"/>
      <c r="S62" s="166" t="s">
        <v>1261</v>
      </c>
      <c r="T62" s="166" t="s">
        <v>634</v>
      </c>
      <c r="U62" s="167">
        <v>8.8000000000000011E-5</v>
      </c>
      <c r="V62" s="167">
        <v>8.8000000000000011E-5</v>
      </c>
      <c r="W62" s="167" t="s">
        <v>790</v>
      </c>
      <c r="X62" s="167" t="s">
        <v>790</v>
      </c>
      <c r="Y62" s="167">
        <v>7.6999999999999999E-2</v>
      </c>
      <c r="Z62" s="167" t="s">
        <v>790</v>
      </c>
      <c r="AA62" s="168" t="s">
        <v>1522</v>
      </c>
      <c r="AB62" s="168" t="s">
        <v>1203</v>
      </c>
      <c r="AC62" s="168" t="s">
        <v>929</v>
      </c>
      <c r="AD62" s="88" t="s">
        <v>1233</v>
      </c>
      <c r="AE62" s="88" t="s">
        <v>748</v>
      </c>
      <c r="AF62" s="88" t="s">
        <v>790</v>
      </c>
      <c r="AG62" s="88" t="s">
        <v>748</v>
      </c>
      <c r="AH62" s="88" t="s">
        <v>791</v>
      </c>
      <c r="AI62" s="88" t="s">
        <v>748</v>
      </c>
      <c r="AJ62" s="88" t="s">
        <v>790</v>
      </c>
      <c r="AK62" s="88" t="s">
        <v>748</v>
      </c>
      <c r="AL62" s="88" t="s">
        <v>790</v>
      </c>
      <c r="AM62" s="88" t="s">
        <v>791</v>
      </c>
      <c r="AN62" s="88" t="s">
        <v>748</v>
      </c>
      <c r="AO62" s="88" t="s">
        <v>790</v>
      </c>
      <c r="AP62" s="88">
        <v>7.6999999999999999E-2</v>
      </c>
      <c r="AQ62" s="169" t="s">
        <v>790</v>
      </c>
      <c r="AR62" s="170" t="s">
        <v>791</v>
      </c>
      <c r="AS62" s="169" t="s">
        <v>790</v>
      </c>
      <c r="AT62" s="170" t="s">
        <v>791</v>
      </c>
      <c r="AU62" s="54" t="s">
        <v>790</v>
      </c>
      <c r="AV62" s="54" t="s">
        <v>791</v>
      </c>
      <c r="AW62" s="171" t="s">
        <v>790</v>
      </c>
      <c r="AX62" s="54" t="s">
        <v>791</v>
      </c>
      <c r="AY62" s="49" t="s">
        <v>790</v>
      </c>
      <c r="AZ62" s="49" t="s">
        <v>791</v>
      </c>
      <c r="BA62" s="45" t="s">
        <v>790</v>
      </c>
      <c r="BB62" s="45" t="s">
        <v>791</v>
      </c>
      <c r="BC62" s="58" t="s">
        <v>790</v>
      </c>
      <c r="BD62" s="58" t="s">
        <v>1207</v>
      </c>
      <c r="BE62" s="58" t="s">
        <v>1208</v>
      </c>
      <c r="BF62" s="58" t="s">
        <v>1208</v>
      </c>
      <c r="BG62" s="62" t="s">
        <v>790</v>
      </c>
      <c r="BH62" s="62" t="s">
        <v>1207</v>
      </c>
      <c r="BI62" s="62" t="s">
        <v>1208</v>
      </c>
      <c r="BJ62" s="62" t="s">
        <v>1208</v>
      </c>
      <c r="BK62" s="67" t="s">
        <v>790</v>
      </c>
      <c r="BL62" s="67" t="s">
        <v>1207</v>
      </c>
      <c r="BM62" s="67" t="s">
        <v>790</v>
      </c>
      <c r="BN62" s="65"/>
    </row>
    <row r="63" spans="1:66" s="14" customFormat="1" ht="35.1" customHeight="1" x14ac:dyDescent="0.2">
      <c r="A63" s="18" t="s">
        <v>71</v>
      </c>
      <c r="B63" s="121"/>
      <c r="C63" s="18" t="s">
        <v>13</v>
      </c>
      <c r="D63" s="18" t="s">
        <v>1306</v>
      </c>
      <c r="E63" s="123">
        <v>1103</v>
      </c>
      <c r="F63" s="22" t="s">
        <v>421</v>
      </c>
      <c r="G63" s="22" t="s">
        <v>750</v>
      </c>
      <c r="H63" s="22" t="s">
        <v>693</v>
      </c>
      <c r="I63" s="22" t="s">
        <v>750</v>
      </c>
      <c r="J63" s="142" t="s">
        <v>421</v>
      </c>
      <c r="K63" s="142" t="s">
        <v>431</v>
      </c>
      <c r="L63" s="142"/>
      <c r="M63" s="142"/>
      <c r="N63" s="165" t="s">
        <v>1236</v>
      </c>
      <c r="O63" s="22" t="s">
        <v>634</v>
      </c>
      <c r="P63" s="22" t="s">
        <v>634</v>
      </c>
      <c r="Q63" s="22" t="s">
        <v>1646</v>
      </c>
      <c r="R63" s="98"/>
      <c r="S63" s="98" t="s">
        <v>1262</v>
      </c>
      <c r="T63" s="98" t="s">
        <v>634</v>
      </c>
      <c r="U63" s="39" t="s">
        <v>1201</v>
      </c>
      <c r="V63" s="39" t="s">
        <v>1201</v>
      </c>
      <c r="W63" s="39" t="s">
        <v>790</v>
      </c>
      <c r="X63" s="39" t="s">
        <v>790</v>
      </c>
      <c r="Y63" s="39" t="s">
        <v>818</v>
      </c>
      <c r="Z63" s="39" t="s">
        <v>790</v>
      </c>
      <c r="AA63" s="42" t="s">
        <v>1522</v>
      </c>
      <c r="AB63" s="42" t="s">
        <v>892</v>
      </c>
      <c r="AC63" s="42" t="s">
        <v>929</v>
      </c>
      <c r="AD63" s="86" t="s">
        <v>1233</v>
      </c>
      <c r="AE63" s="86" t="s">
        <v>1201</v>
      </c>
      <c r="AF63" s="86" t="s">
        <v>869</v>
      </c>
      <c r="AG63" s="86" t="s">
        <v>1201</v>
      </c>
      <c r="AH63" s="86" t="s">
        <v>838</v>
      </c>
      <c r="AI63" s="86" t="s">
        <v>1201</v>
      </c>
      <c r="AJ63" s="86" t="s">
        <v>869</v>
      </c>
      <c r="AK63" s="86" t="s">
        <v>1201</v>
      </c>
      <c r="AL63" s="86" t="s">
        <v>869</v>
      </c>
      <c r="AM63" s="86" t="s">
        <v>838</v>
      </c>
      <c r="AN63" s="86" t="s">
        <v>1201</v>
      </c>
      <c r="AO63" s="86" t="s">
        <v>869</v>
      </c>
      <c r="AP63" s="86" t="s">
        <v>818</v>
      </c>
      <c r="AQ63" s="69" t="s">
        <v>790</v>
      </c>
      <c r="AR63" s="70" t="s">
        <v>838</v>
      </c>
      <c r="AS63" s="69" t="s">
        <v>790</v>
      </c>
      <c r="AT63" s="70" t="s">
        <v>838</v>
      </c>
      <c r="AU63" s="52" t="s">
        <v>790</v>
      </c>
      <c r="AV63" s="52" t="s">
        <v>838</v>
      </c>
      <c r="AW63" s="53" t="s">
        <v>790</v>
      </c>
      <c r="AX63" s="52" t="s">
        <v>838</v>
      </c>
      <c r="AY63" s="48" t="s">
        <v>790</v>
      </c>
      <c r="AZ63" s="48" t="s">
        <v>838</v>
      </c>
      <c r="BA63" s="44" t="s">
        <v>790</v>
      </c>
      <c r="BB63" s="44" t="s">
        <v>838</v>
      </c>
      <c r="BC63" s="57" t="s">
        <v>790</v>
      </c>
      <c r="BD63" s="75" t="s">
        <v>838</v>
      </c>
      <c r="BE63" s="57" t="s">
        <v>838</v>
      </c>
      <c r="BF63" s="57" t="s">
        <v>838</v>
      </c>
      <c r="BG63" s="61" t="s">
        <v>790</v>
      </c>
      <c r="BH63" s="61" t="s">
        <v>838</v>
      </c>
      <c r="BI63" s="61" t="s">
        <v>838</v>
      </c>
      <c r="BJ63" s="61" t="s">
        <v>838</v>
      </c>
      <c r="BK63" s="65" t="s">
        <v>790</v>
      </c>
      <c r="BL63" s="65">
        <v>0.1</v>
      </c>
      <c r="BM63" s="65" t="s">
        <v>1140</v>
      </c>
      <c r="BN63" s="65" t="s">
        <v>1517</v>
      </c>
    </row>
    <row r="64" spans="1:66" s="14" customFormat="1" ht="35.1" customHeight="1" x14ac:dyDescent="0.2">
      <c r="A64" s="25" t="s">
        <v>72</v>
      </c>
      <c r="B64" s="123"/>
      <c r="C64" s="26" t="s">
        <v>899</v>
      </c>
      <c r="D64" s="26" t="s">
        <v>899</v>
      </c>
      <c r="E64" s="129">
        <v>1105</v>
      </c>
      <c r="F64" s="22"/>
      <c r="G64" s="22"/>
      <c r="H64" s="22"/>
      <c r="I64" s="22"/>
      <c r="J64" s="142"/>
      <c r="K64" s="142"/>
      <c r="L64" s="142"/>
      <c r="M64" s="142"/>
      <c r="N64" s="165"/>
      <c r="O64" s="22"/>
      <c r="P64" s="22" t="s">
        <v>633</v>
      </c>
      <c r="Q64" s="22" t="s">
        <v>1647</v>
      </c>
      <c r="R64" s="98"/>
      <c r="S64" s="98"/>
      <c r="T64" s="98" t="s">
        <v>1647</v>
      </c>
      <c r="U64" s="39" t="s">
        <v>790</v>
      </c>
      <c r="V64" s="39" t="s">
        <v>790</v>
      </c>
      <c r="W64" s="39" t="s">
        <v>790</v>
      </c>
      <c r="X64" s="39" t="s">
        <v>790</v>
      </c>
      <c r="Y64" s="39" t="s">
        <v>790</v>
      </c>
      <c r="Z64" s="39">
        <v>0.08</v>
      </c>
      <c r="AA64" s="42" t="s">
        <v>1100</v>
      </c>
      <c r="AB64" s="42" t="s">
        <v>916</v>
      </c>
      <c r="AC64" s="42">
        <v>40704</v>
      </c>
      <c r="AD64" s="86" t="s">
        <v>862</v>
      </c>
      <c r="AE64" s="86">
        <v>0.08</v>
      </c>
      <c r="AF64" s="86" t="s">
        <v>854</v>
      </c>
      <c r="AG64" s="86">
        <v>0.08</v>
      </c>
      <c r="AH64" s="86">
        <v>0.15</v>
      </c>
      <c r="AI64" s="86">
        <v>0.08</v>
      </c>
      <c r="AJ64" s="86" t="s">
        <v>854</v>
      </c>
      <c r="AK64" s="86">
        <v>8.0000000000000002E-3</v>
      </c>
      <c r="AL64" s="86" t="s">
        <v>854</v>
      </c>
      <c r="AM64" s="86">
        <v>1.4999999999999999E-2</v>
      </c>
      <c r="AN64" s="86">
        <v>8.0000000000000002E-3</v>
      </c>
      <c r="AO64" s="86" t="s">
        <v>854</v>
      </c>
      <c r="AP64" s="86" t="s">
        <v>818</v>
      </c>
      <c r="AQ64" s="71">
        <v>10</v>
      </c>
      <c r="AR64" s="72">
        <v>0.08</v>
      </c>
      <c r="AS64" s="72">
        <v>10</v>
      </c>
      <c r="AT64" s="72">
        <v>0.15</v>
      </c>
      <c r="AU64" s="55">
        <v>100</v>
      </c>
      <c r="AV64" s="55">
        <v>8.0000000000000002E-3</v>
      </c>
      <c r="AW64" s="55">
        <v>100</v>
      </c>
      <c r="AX64" s="55">
        <v>1.4999999999999999E-2</v>
      </c>
      <c r="AY64" s="48" t="s">
        <v>789</v>
      </c>
      <c r="AZ64" s="48">
        <v>0.2</v>
      </c>
      <c r="BA64" s="44" t="s">
        <v>789</v>
      </c>
      <c r="BB64" s="44">
        <v>0.02</v>
      </c>
      <c r="BC64" s="57">
        <v>90</v>
      </c>
      <c r="BD64" s="57">
        <v>22</v>
      </c>
      <c r="BE64" s="76">
        <v>11</v>
      </c>
      <c r="BF64" s="76">
        <v>11</v>
      </c>
      <c r="BG64" s="61">
        <v>300</v>
      </c>
      <c r="BH64" s="61">
        <v>20.3</v>
      </c>
      <c r="BI64" s="79">
        <v>10.15</v>
      </c>
      <c r="BJ64" s="79">
        <v>10.15</v>
      </c>
      <c r="BK64" s="65" t="s">
        <v>790</v>
      </c>
      <c r="BL64" s="65">
        <v>0.1</v>
      </c>
      <c r="BM64" s="65" t="s">
        <v>1140</v>
      </c>
      <c r="BN64" s="65" t="s">
        <v>1517</v>
      </c>
    </row>
    <row r="65" spans="1:66" s="14" customFormat="1" ht="35.1" customHeight="1" x14ac:dyDescent="0.2">
      <c r="A65" s="25" t="s">
        <v>73</v>
      </c>
      <c r="B65" s="123"/>
      <c r="C65" s="26" t="s">
        <v>14</v>
      </c>
      <c r="D65" s="26" t="s">
        <v>14</v>
      </c>
      <c r="E65" s="129">
        <v>1907</v>
      </c>
      <c r="F65" s="22"/>
      <c r="G65" s="22"/>
      <c r="H65" s="22"/>
      <c r="I65" s="22"/>
      <c r="J65" s="142"/>
      <c r="K65" s="142"/>
      <c r="L65" s="142"/>
      <c r="M65" s="142"/>
      <c r="N65" s="165"/>
      <c r="O65" s="22"/>
      <c r="P65" s="22" t="s">
        <v>633</v>
      </c>
      <c r="Q65" s="22" t="s">
        <v>1647</v>
      </c>
      <c r="R65" s="98"/>
      <c r="S65" s="98"/>
      <c r="T65" s="98" t="s">
        <v>1647</v>
      </c>
      <c r="U65" s="39" t="s">
        <v>790</v>
      </c>
      <c r="V65" s="39" t="s">
        <v>790</v>
      </c>
      <c r="W65" s="39" t="s">
        <v>790</v>
      </c>
      <c r="X65" s="39" t="s">
        <v>790</v>
      </c>
      <c r="Y65" s="39" t="s">
        <v>790</v>
      </c>
      <c r="Z65" s="39">
        <v>452</v>
      </c>
      <c r="AA65" s="42" t="s">
        <v>1100</v>
      </c>
      <c r="AB65" s="42" t="s">
        <v>919</v>
      </c>
      <c r="AC65" s="42">
        <v>41376</v>
      </c>
      <c r="AD65" s="86" t="s">
        <v>862</v>
      </c>
      <c r="AE65" s="86">
        <v>452</v>
      </c>
      <c r="AF65" s="86" t="s">
        <v>854</v>
      </c>
      <c r="AG65" s="86">
        <v>0.75</v>
      </c>
      <c r="AH65" s="86">
        <v>45200</v>
      </c>
      <c r="AI65" s="86">
        <v>452</v>
      </c>
      <c r="AJ65" s="86" t="s">
        <v>854</v>
      </c>
      <c r="AK65" s="86">
        <v>45.2</v>
      </c>
      <c r="AL65" s="86" t="s">
        <v>854</v>
      </c>
      <c r="AM65" s="86">
        <v>4520</v>
      </c>
      <c r="AN65" s="86">
        <v>45.2</v>
      </c>
      <c r="AO65" s="86" t="s">
        <v>854</v>
      </c>
      <c r="AP65" s="86" t="s">
        <v>818</v>
      </c>
      <c r="AQ65" s="71">
        <v>1000</v>
      </c>
      <c r="AR65" s="72">
        <v>452</v>
      </c>
      <c r="AS65" s="72">
        <v>10</v>
      </c>
      <c r="AT65" s="72">
        <v>45200</v>
      </c>
      <c r="AU65" s="55">
        <v>10000</v>
      </c>
      <c r="AV65" s="55">
        <v>45.2</v>
      </c>
      <c r="AW65" s="55">
        <v>100</v>
      </c>
      <c r="AX65" s="55">
        <v>4520</v>
      </c>
      <c r="AY65" s="48" t="s">
        <v>789</v>
      </c>
      <c r="AZ65" s="48">
        <v>27120</v>
      </c>
      <c r="BA65" s="44" t="s">
        <v>789</v>
      </c>
      <c r="BB65" s="44">
        <v>2712</v>
      </c>
      <c r="BC65" s="57">
        <v>300</v>
      </c>
      <c r="BD65" s="57">
        <v>6600</v>
      </c>
      <c r="BE65" s="57">
        <v>2100</v>
      </c>
      <c r="BF65" s="57">
        <v>2100</v>
      </c>
      <c r="BG65" s="61">
        <v>1000</v>
      </c>
      <c r="BH65" s="61">
        <v>6090</v>
      </c>
      <c r="BI65" s="61">
        <v>1930</v>
      </c>
      <c r="BJ65" s="61">
        <v>1930</v>
      </c>
      <c r="BK65" s="65" t="s">
        <v>790</v>
      </c>
      <c r="BL65" s="65">
        <v>0.1</v>
      </c>
      <c r="BM65" s="65" t="s">
        <v>1140</v>
      </c>
      <c r="BN65" s="65" t="s">
        <v>1517</v>
      </c>
    </row>
    <row r="66" spans="1:66" s="14" customFormat="1" ht="35.1" customHeight="1" x14ac:dyDescent="0.2">
      <c r="A66" s="18" t="s">
        <v>282</v>
      </c>
      <c r="B66" s="121"/>
      <c r="C66" s="18" t="s">
        <v>283</v>
      </c>
      <c r="D66" s="18" t="s">
        <v>1308</v>
      </c>
      <c r="E66" s="123">
        <v>1458</v>
      </c>
      <c r="F66" s="22">
        <v>2</v>
      </c>
      <c r="G66" s="22" t="s">
        <v>431</v>
      </c>
      <c r="H66" s="22">
        <v>2</v>
      </c>
      <c r="I66" s="22" t="s">
        <v>431</v>
      </c>
      <c r="J66" s="142">
        <v>2</v>
      </c>
      <c r="K66" s="142" t="s">
        <v>431</v>
      </c>
      <c r="L66" s="142"/>
      <c r="M66" s="142" t="s">
        <v>1228</v>
      </c>
      <c r="N66" s="165" t="s">
        <v>276</v>
      </c>
      <c r="O66" s="22" t="s">
        <v>634</v>
      </c>
      <c r="P66" s="22" t="s">
        <v>634</v>
      </c>
      <c r="Q66" s="22" t="s">
        <v>1646</v>
      </c>
      <c r="R66" s="98"/>
      <c r="S66" s="98" t="s">
        <v>1262</v>
      </c>
      <c r="T66" s="98" t="s">
        <v>634</v>
      </c>
      <c r="U66" s="39">
        <v>0.1</v>
      </c>
      <c r="V66" s="39">
        <v>0.1</v>
      </c>
      <c r="W66" s="39">
        <v>0.1</v>
      </c>
      <c r="X66" s="39">
        <v>0.1</v>
      </c>
      <c r="Y66" s="39" t="s">
        <v>818</v>
      </c>
      <c r="Z66" s="39" t="s">
        <v>790</v>
      </c>
      <c r="AA66" s="42" t="s">
        <v>1522</v>
      </c>
      <c r="AB66" s="42" t="s">
        <v>891</v>
      </c>
      <c r="AC66" s="42" t="s">
        <v>929</v>
      </c>
      <c r="AD66" s="86" t="s">
        <v>276</v>
      </c>
      <c r="AE66" s="86">
        <v>0.1</v>
      </c>
      <c r="AF66" s="86" t="s">
        <v>854</v>
      </c>
      <c r="AG66" s="86">
        <v>0.1</v>
      </c>
      <c r="AH66" s="86">
        <v>0.1</v>
      </c>
      <c r="AI66" s="86">
        <v>0.1</v>
      </c>
      <c r="AJ66" s="86" t="s">
        <v>854</v>
      </c>
      <c r="AK66" s="86">
        <v>0.1</v>
      </c>
      <c r="AL66" s="86" t="s">
        <v>854</v>
      </c>
      <c r="AM66" s="86">
        <v>0.1</v>
      </c>
      <c r="AN66" s="86">
        <v>0.1</v>
      </c>
      <c r="AO66" s="86" t="s">
        <v>854</v>
      </c>
      <c r="AP66" s="86" t="s">
        <v>818</v>
      </c>
      <c r="AQ66" s="69">
        <v>10</v>
      </c>
      <c r="AR66" s="70">
        <v>0.1</v>
      </c>
      <c r="AS66" s="69" t="s">
        <v>834</v>
      </c>
      <c r="AT66" s="70">
        <v>0.1</v>
      </c>
      <c r="AU66" s="52">
        <v>10</v>
      </c>
      <c r="AV66" s="52">
        <v>0.1</v>
      </c>
      <c r="AW66" s="53" t="s">
        <v>833</v>
      </c>
      <c r="AX66" s="52">
        <v>0.1</v>
      </c>
      <c r="AY66" s="48">
        <v>50</v>
      </c>
      <c r="AZ66" s="48">
        <v>24</v>
      </c>
      <c r="BA66" s="44">
        <v>50</v>
      </c>
      <c r="BB66" s="44">
        <v>24</v>
      </c>
      <c r="BC66" s="57">
        <v>90</v>
      </c>
      <c r="BD66" s="75">
        <v>92222</v>
      </c>
      <c r="BE66" s="57">
        <v>4.9000000000000004</v>
      </c>
      <c r="BF66" s="57">
        <v>1.9</v>
      </c>
      <c r="BG66" s="61" t="s">
        <v>830</v>
      </c>
      <c r="BH66" s="61">
        <v>2434</v>
      </c>
      <c r="BI66" s="82">
        <v>0.128</v>
      </c>
      <c r="BJ66" s="82">
        <v>0.128</v>
      </c>
      <c r="BK66" s="65" t="s">
        <v>830</v>
      </c>
      <c r="BL66" s="65">
        <v>140</v>
      </c>
      <c r="BM66" s="66" t="s">
        <v>1156</v>
      </c>
      <c r="BN66" s="66" t="s">
        <v>1510</v>
      </c>
    </row>
    <row r="67" spans="1:66" s="14" customFormat="1" ht="35.1" customHeight="1" x14ac:dyDescent="0.2">
      <c r="A67" s="33" t="s">
        <v>232</v>
      </c>
      <c r="B67" s="125"/>
      <c r="C67" s="33" t="s">
        <v>167</v>
      </c>
      <c r="D67" s="33" t="s">
        <v>1310</v>
      </c>
      <c r="E67" s="126">
        <v>1368</v>
      </c>
      <c r="F67" s="22"/>
      <c r="G67" s="22"/>
      <c r="H67" s="22"/>
      <c r="I67" s="22"/>
      <c r="J67" s="142">
        <v>66</v>
      </c>
      <c r="K67" s="142" t="s">
        <v>687</v>
      </c>
      <c r="L67" s="142"/>
      <c r="M67" s="142"/>
      <c r="N67" s="165" t="s">
        <v>276</v>
      </c>
      <c r="O67" s="22"/>
      <c r="P67" s="22"/>
      <c r="Q67" s="22" t="s">
        <v>1649</v>
      </c>
      <c r="R67" s="98" t="s">
        <v>1025</v>
      </c>
      <c r="S67" s="98" t="s">
        <v>1261</v>
      </c>
      <c r="T67" s="98" t="s">
        <v>634</v>
      </c>
      <c r="U67" s="39">
        <v>0.01</v>
      </c>
      <c r="V67" s="39" t="s">
        <v>1212</v>
      </c>
      <c r="W67" s="39">
        <v>2.1999999999999999E-2</v>
      </c>
      <c r="X67" s="39" t="s">
        <v>791</v>
      </c>
      <c r="Y67" s="39" t="s">
        <v>818</v>
      </c>
      <c r="Z67" s="39" t="s">
        <v>790</v>
      </c>
      <c r="AA67" s="42" t="s">
        <v>1522</v>
      </c>
      <c r="AB67" s="42" t="s">
        <v>1213</v>
      </c>
      <c r="AC67" s="42" t="s">
        <v>929</v>
      </c>
      <c r="AD67" s="86" t="s">
        <v>276</v>
      </c>
      <c r="AE67" s="86">
        <v>0.01</v>
      </c>
      <c r="AF67" s="86" t="s">
        <v>854</v>
      </c>
      <c r="AG67" s="86">
        <v>0.01</v>
      </c>
      <c r="AH67" s="86">
        <v>2.1999999999999999E-2</v>
      </c>
      <c r="AI67" s="86">
        <v>0.01</v>
      </c>
      <c r="AJ67" s="86" t="s">
        <v>854</v>
      </c>
      <c r="AK67" s="86" t="s">
        <v>791</v>
      </c>
      <c r="AL67" s="86" t="s">
        <v>790</v>
      </c>
      <c r="AM67" s="86" t="s">
        <v>791</v>
      </c>
      <c r="AN67" s="86" t="s">
        <v>275</v>
      </c>
      <c r="AO67" s="86" t="s">
        <v>790</v>
      </c>
      <c r="AP67" s="86" t="s">
        <v>818</v>
      </c>
      <c r="AQ67" s="71">
        <v>10</v>
      </c>
      <c r="AR67" s="72">
        <v>0.01</v>
      </c>
      <c r="AS67" s="72">
        <v>10</v>
      </c>
      <c r="AT67" s="72">
        <v>2.1999999999999999E-2</v>
      </c>
      <c r="AU67" s="55" t="s">
        <v>1214</v>
      </c>
      <c r="AV67" s="55" t="s">
        <v>1212</v>
      </c>
      <c r="AW67" s="55" t="s">
        <v>790</v>
      </c>
      <c r="AX67" s="55" t="s">
        <v>791</v>
      </c>
      <c r="AY67" s="48" t="s">
        <v>1215</v>
      </c>
      <c r="AZ67" s="48">
        <v>4.78</v>
      </c>
      <c r="BA67" s="44" t="s">
        <v>789</v>
      </c>
      <c r="BB67" s="44" t="s">
        <v>275</v>
      </c>
      <c r="BC67" s="57">
        <v>10</v>
      </c>
      <c r="BD67" s="57" t="s">
        <v>1216</v>
      </c>
      <c r="BE67" s="57">
        <v>1.2999999999999999E-2</v>
      </c>
      <c r="BF67" s="57" t="s">
        <v>791</v>
      </c>
      <c r="BG67" s="61">
        <v>100</v>
      </c>
      <c r="BH67" s="61">
        <v>0.32</v>
      </c>
      <c r="BI67" s="61">
        <v>0.22800000000000001</v>
      </c>
      <c r="BJ67" s="61">
        <v>0.22800000000000001</v>
      </c>
      <c r="BK67" s="65" t="s">
        <v>790</v>
      </c>
      <c r="BL67" s="65">
        <v>100</v>
      </c>
      <c r="BM67" s="65" t="s">
        <v>1520</v>
      </c>
      <c r="BN67" s="65"/>
    </row>
    <row r="68" spans="1:66" s="14" customFormat="1" ht="35.1" customHeight="1" x14ac:dyDescent="0.2">
      <c r="A68" s="18" t="s">
        <v>284</v>
      </c>
      <c r="B68" s="121"/>
      <c r="C68" s="18" t="s">
        <v>285</v>
      </c>
      <c r="D68" s="18" t="s">
        <v>1482</v>
      </c>
      <c r="E68" s="123">
        <v>1369</v>
      </c>
      <c r="F68" s="22"/>
      <c r="G68" s="22"/>
      <c r="H68" s="22"/>
      <c r="I68" s="22"/>
      <c r="J68" s="142"/>
      <c r="K68" s="142"/>
      <c r="L68" s="142"/>
      <c r="M68" s="142"/>
      <c r="N68" s="165"/>
      <c r="O68" s="22" t="s">
        <v>633</v>
      </c>
      <c r="P68" s="22" t="s">
        <v>633</v>
      </c>
      <c r="Q68" s="22" t="s">
        <v>1647</v>
      </c>
      <c r="R68" s="98"/>
      <c r="S68" s="98"/>
      <c r="T68" s="98" t="s">
        <v>1647</v>
      </c>
      <c r="U68" s="39" t="s">
        <v>790</v>
      </c>
      <c r="V68" s="39" t="s">
        <v>790</v>
      </c>
      <c r="W68" s="39" t="s">
        <v>790</v>
      </c>
      <c r="X68" s="39" t="s">
        <v>790</v>
      </c>
      <c r="Y68" s="39" t="s">
        <v>790</v>
      </c>
      <c r="Z68" s="39">
        <v>0.83</v>
      </c>
      <c r="AA68" s="42" t="s">
        <v>1100</v>
      </c>
      <c r="AB68" s="42" t="s">
        <v>920</v>
      </c>
      <c r="AC68" s="42">
        <v>41824</v>
      </c>
      <c r="AD68" s="86" t="s">
        <v>889</v>
      </c>
      <c r="AE68" s="86">
        <v>4.0000000000000002E-4</v>
      </c>
      <c r="AF68" s="86" t="s">
        <v>1234</v>
      </c>
      <c r="AG68" s="86">
        <v>4.0000000000000002E-4</v>
      </c>
      <c r="AH68" s="86">
        <v>1.37</v>
      </c>
      <c r="AI68" s="86">
        <v>0.83</v>
      </c>
      <c r="AJ68" s="86" t="s">
        <v>1211</v>
      </c>
      <c r="AK68" s="86">
        <v>4.0000000000000002E-4</v>
      </c>
      <c r="AL68" s="86" t="s">
        <v>1234</v>
      </c>
      <c r="AM68" s="86">
        <v>1.37</v>
      </c>
      <c r="AN68" s="86">
        <v>0.83</v>
      </c>
      <c r="AO68" s="86" t="s">
        <v>1211</v>
      </c>
      <c r="AP68" s="86" t="s">
        <v>818</v>
      </c>
      <c r="AQ68" s="72" t="s">
        <v>858</v>
      </c>
      <c r="AR68" s="72">
        <v>1.37</v>
      </c>
      <c r="AS68" s="69" t="s">
        <v>834</v>
      </c>
      <c r="AT68" s="72">
        <v>1.37</v>
      </c>
      <c r="AU68" s="55" t="s">
        <v>858</v>
      </c>
      <c r="AV68" s="55">
        <v>1.37</v>
      </c>
      <c r="AW68" s="53" t="s">
        <v>833</v>
      </c>
      <c r="AX68" s="55">
        <v>1.37</v>
      </c>
      <c r="AY68" s="48">
        <v>50</v>
      </c>
      <c r="AZ68" s="48">
        <v>600</v>
      </c>
      <c r="BA68" s="44">
        <v>500</v>
      </c>
      <c r="BB68" s="44">
        <v>60</v>
      </c>
      <c r="BC68" s="57">
        <v>300</v>
      </c>
      <c r="BD68" s="57">
        <v>83</v>
      </c>
      <c r="BE68" s="57">
        <v>0.83</v>
      </c>
      <c r="BF68" s="57">
        <v>0.83</v>
      </c>
      <c r="BG68" s="61" t="s">
        <v>859</v>
      </c>
      <c r="BH68" s="61">
        <v>0.04</v>
      </c>
      <c r="BI68" s="61">
        <v>4.0000000000000002E-4</v>
      </c>
      <c r="BJ68" s="61">
        <v>4.0000000000000002E-4</v>
      </c>
      <c r="BK68" s="65" t="s">
        <v>790</v>
      </c>
      <c r="BL68" s="65">
        <v>10</v>
      </c>
      <c r="BM68" s="65" t="s">
        <v>1140</v>
      </c>
      <c r="BN68" s="65" t="s">
        <v>1517</v>
      </c>
    </row>
    <row r="69" spans="1:66" s="14" customFormat="1" ht="35.1" customHeight="1" x14ac:dyDescent="0.2">
      <c r="A69" s="18" t="s">
        <v>1166</v>
      </c>
      <c r="B69" s="121"/>
      <c r="C69" s="18" t="s">
        <v>1165</v>
      </c>
      <c r="D69" s="18" t="s">
        <v>1311</v>
      </c>
      <c r="E69" s="123">
        <v>7817</v>
      </c>
      <c r="F69" s="22"/>
      <c r="G69" s="22"/>
      <c r="H69" s="22"/>
      <c r="I69" s="22"/>
      <c r="J69" s="142">
        <v>49</v>
      </c>
      <c r="K69" s="142" t="s">
        <v>687</v>
      </c>
      <c r="L69" s="142"/>
      <c r="M69" s="142" t="s">
        <v>1228</v>
      </c>
      <c r="N69" s="165" t="s">
        <v>276</v>
      </c>
      <c r="O69" s="22"/>
      <c r="P69" s="22"/>
      <c r="Q69" s="22"/>
      <c r="R69" s="98"/>
      <c r="S69" s="98" t="s">
        <v>1261</v>
      </c>
      <c r="T69" s="98" t="s">
        <v>634</v>
      </c>
      <c r="U69" s="39">
        <v>1.9E-2</v>
      </c>
      <c r="V69" s="39">
        <v>1.9E-3</v>
      </c>
      <c r="W69" s="39">
        <v>0.18</v>
      </c>
      <c r="X69" s="39">
        <v>1.7999999999999999E-2</v>
      </c>
      <c r="Y69" s="39" t="s">
        <v>818</v>
      </c>
      <c r="Z69" s="39" t="s">
        <v>790</v>
      </c>
      <c r="AA69" s="42" t="s">
        <v>1522</v>
      </c>
      <c r="AB69" s="42" t="s">
        <v>1213</v>
      </c>
      <c r="AC69" s="42" t="s">
        <v>929</v>
      </c>
      <c r="AD69" s="86" t="s">
        <v>276</v>
      </c>
      <c r="AE69" s="86">
        <v>1.9E-2</v>
      </c>
      <c r="AF69" s="86" t="s">
        <v>854</v>
      </c>
      <c r="AG69" s="86">
        <v>1.9E-2</v>
      </c>
      <c r="AH69" s="86">
        <v>0.18</v>
      </c>
      <c r="AI69" s="86">
        <v>1.9E-2</v>
      </c>
      <c r="AJ69" s="86" t="s">
        <v>854</v>
      </c>
      <c r="AK69" s="86">
        <v>1.9E-3</v>
      </c>
      <c r="AL69" s="86" t="s">
        <v>854</v>
      </c>
      <c r="AM69" s="86">
        <v>1.7999999999999999E-2</v>
      </c>
      <c r="AN69" s="86">
        <v>1.9E-3</v>
      </c>
      <c r="AO69" s="86" t="s">
        <v>854</v>
      </c>
      <c r="AP69" s="86" t="s">
        <v>818</v>
      </c>
      <c r="AQ69" s="72">
        <v>10</v>
      </c>
      <c r="AR69" s="72">
        <v>1.9E-2</v>
      </c>
      <c r="AS69" s="69">
        <v>10</v>
      </c>
      <c r="AT69" s="72">
        <v>0.18</v>
      </c>
      <c r="AU69" s="55">
        <v>100</v>
      </c>
      <c r="AV69" s="55">
        <v>1.9E-3</v>
      </c>
      <c r="AW69" s="53">
        <v>100</v>
      </c>
      <c r="AX69" s="55">
        <v>1.7999999999999999E-2</v>
      </c>
      <c r="AY69" s="48" t="s">
        <v>789</v>
      </c>
      <c r="AZ69" s="48">
        <v>16.920000000000002</v>
      </c>
      <c r="BA69" s="44" t="s">
        <v>789</v>
      </c>
      <c r="BB69" s="44">
        <v>1.6919999999999999</v>
      </c>
      <c r="BC69" s="57">
        <v>1000</v>
      </c>
      <c r="BD69" s="57" t="s">
        <v>1282</v>
      </c>
      <c r="BE69" s="57" t="s">
        <v>1283</v>
      </c>
      <c r="BF69" s="57" t="s">
        <v>791</v>
      </c>
      <c r="BG69" s="61" t="s">
        <v>790</v>
      </c>
      <c r="BH69" s="61" t="s">
        <v>791</v>
      </c>
      <c r="BI69" s="61" t="s">
        <v>791</v>
      </c>
      <c r="BJ69" s="61" t="s">
        <v>791</v>
      </c>
      <c r="BK69" s="65" t="s">
        <v>790</v>
      </c>
      <c r="BL69" s="65" t="s">
        <v>791</v>
      </c>
      <c r="BM69" s="65" t="s">
        <v>790</v>
      </c>
      <c r="BN69" s="65"/>
    </row>
    <row r="70" spans="1:66" s="14" customFormat="1" ht="35.1" customHeight="1" x14ac:dyDescent="0.2">
      <c r="A70" s="18" t="s">
        <v>75</v>
      </c>
      <c r="B70" s="121"/>
      <c r="C70" s="18" t="s">
        <v>900</v>
      </c>
      <c r="D70" s="18" t="s">
        <v>1312</v>
      </c>
      <c r="E70" s="123">
        <v>1951</v>
      </c>
      <c r="F70" s="22"/>
      <c r="G70" s="22"/>
      <c r="H70" s="22"/>
      <c r="I70" s="22"/>
      <c r="J70" s="142"/>
      <c r="K70" s="142"/>
      <c r="L70" s="142"/>
      <c r="M70" s="142"/>
      <c r="N70" s="165"/>
      <c r="O70" s="22"/>
      <c r="P70" s="22" t="s">
        <v>633</v>
      </c>
      <c r="Q70" s="22" t="s">
        <v>1647</v>
      </c>
      <c r="R70" s="98"/>
      <c r="S70" s="98"/>
      <c r="T70" s="98" t="s">
        <v>1647</v>
      </c>
      <c r="U70" s="39" t="s">
        <v>790</v>
      </c>
      <c r="V70" s="39" t="s">
        <v>790</v>
      </c>
      <c r="W70" s="39" t="s">
        <v>790</v>
      </c>
      <c r="X70" s="39" t="s">
        <v>790</v>
      </c>
      <c r="Y70" s="39" t="s">
        <v>790</v>
      </c>
      <c r="Z70" s="39">
        <v>0.95</v>
      </c>
      <c r="AA70" s="42" t="s">
        <v>1100</v>
      </c>
      <c r="AB70" s="42" t="s">
        <v>916</v>
      </c>
      <c r="AC70" s="42">
        <v>40837</v>
      </c>
      <c r="AD70" s="86" t="s">
        <v>862</v>
      </c>
      <c r="AE70" s="86">
        <v>0.95</v>
      </c>
      <c r="AF70" s="86" t="s">
        <v>854</v>
      </c>
      <c r="AG70" s="86">
        <v>0.1</v>
      </c>
      <c r="AH70" s="86">
        <v>0.95</v>
      </c>
      <c r="AI70" s="86">
        <v>0.95</v>
      </c>
      <c r="AJ70" s="86" t="s">
        <v>854</v>
      </c>
      <c r="AK70" s="86">
        <v>9.5000000000000001E-2</v>
      </c>
      <c r="AL70" s="86" t="s">
        <v>854</v>
      </c>
      <c r="AM70" s="86">
        <v>9.5000000000000001E-2</v>
      </c>
      <c r="AN70" s="86">
        <v>9.5000000000000001E-2</v>
      </c>
      <c r="AO70" s="86" t="s">
        <v>854</v>
      </c>
      <c r="AP70" s="86" t="s">
        <v>818</v>
      </c>
      <c r="AQ70" s="72">
        <v>10</v>
      </c>
      <c r="AR70" s="72">
        <v>0.95</v>
      </c>
      <c r="AS70" s="69" t="s">
        <v>790</v>
      </c>
      <c r="AT70" s="72">
        <v>0.95</v>
      </c>
      <c r="AU70" s="55">
        <v>100</v>
      </c>
      <c r="AV70" s="55">
        <v>9.5000000000000001E-2</v>
      </c>
      <c r="AW70" s="53" t="s">
        <v>790</v>
      </c>
      <c r="AX70" s="55">
        <v>9.5000000000000001E-2</v>
      </c>
      <c r="AY70" s="48" t="s">
        <v>789</v>
      </c>
      <c r="AZ70" s="48">
        <v>16</v>
      </c>
      <c r="BA70" s="44" t="s">
        <v>789</v>
      </c>
      <c r="BB70" s="44">
        <v>1.6</v>
      </c>
      <c r="BC70" s="57">
        <v>30</v>
      </c>
      <c r="BD70" s="57">
        <v>10000</v>
      </c>
      <c r="BE70" s="57">
        <v>476.1904761904762</v>
      </c>
      <c r="BF70" s="57">
        <v>476.1904761904762</v>
      </c>
      <c r="BG70" s="61">
        <v>200</v>
      </c>
      <c r="BH70" s="61">
        <v>12174</v>
      </c>
      <c r="BI70" s="61">
        <v>579.71428571428567</v>
      </c>
      <c r="BJ70" s="61">
        <v>579.71428571428567</v>
      </c>
      <c r="BK70" s="65" t="s">
        <v>790</v>
      </c>
      <c r="BL70" s="65">
        <v>0.1</v>
      </c>
      <c r="BM70" s="65" t="s">
        <v>1140</v>
      </c>
      <c r="BN70" s="65" t="s">
        <v>1517</v>
      </c>
    </row>
    <row r="71" spans="1:66" s="14" customFormat="1" ht="35.1" customHeight="1" x14ac:dyDescent="0.2">
      <c r="A71" s="18" t="s">
        <v>408</v>
      </c>
      <c r="B71" s="121"/>
      <c r="C71" s="18" t="s">
        <v>901</v>
      </c>
      <c r="D71" s="18" t="s">
        <v>901</v>
      </c>
      <c r="E71" s="123">
        <v>1113</v>
      </c>
      <c r="F71" s="22"/>
      <c r="G71" s="22"/>
      <c r="H71" s="22"/>
      <c r="I71" s="22"/>
      <c r="J71" s="142"/>
      <c r="K71" s="142"/>
      <c r="L71" s="142"/>
      <c r="M71" s="142"/>
      <c r="N71" s="165"/>
      <c r="O71" s="22"/>
      <c r="P71" s="22" t="s">
        <v>633</v>
      </c>
      <c r="Q71" s="22" t="s">
        <v>1647</v>
      </c>
      <c r="R71" s="98"/>
      <c r="S71" s="98"/>
      <c r="T71" s="98" t="s">
        <v>1647</v>
      </c>
      <c r="U71" s="39" t="s">
        <v>790</v>
      </c>
      <c r="V71" s="39" t="s">
        <v>790</v>
      </c>
      <c r="W71" s="39" t="s">
        <v>790</v>
      </c>
      <c r="X71" s="39" t="s">
        <v>790</v>
      </c>
      <c r="Y71" s="39" t="s">
        <v>790</v>
      </c>
      <c r="Z71" s="39">
        <v>70</v>
      </c>
      <c r="AA71" s="42" t="s">
        <v>1100</v>
      </c>
      <c r="AB71" s="42" t="s">
        <v>914</v>
      </c>
      <c r="AC71" s="42">
        <v>40088</v>
      </c>
      <c r="AD71" s="86" t="s">
        <v>862</v>
      </c>
      <c r="AE71" s="86">
        <v>70</v>
      </c>
      <c r="AF71" s="86" t="s">
        <v>854</v>
      </c>
      <c r="AG71" s="86">
        <v>0.1</v>
      </c>
      <c r="AH71" s="86">
        <v>450</v>
      </c>
      <c r="AI71" s="86">
        <v>70</v>
      </c>
      <c r="AJ71" s="86" t="s">
        <v>854</v>
      </c>
      <c r="AK71" s="86" t="s">
        <v>791</v>
      </c>
      <c r="AL71" s="86" t="s">
        <v>790</v>
      </c>
      <c r="AM71" s="86" t="s">
        <v>791</v>
      </c>
      <c r="AN71" s="86" t="s">
        <v>275</v>
      </c>
      <c r="AO71" s="86" t="s">
        <v>790</v>
      </c>
      <c r="AP71" s="86" t="s">
        <v>818</v>
      </c>
      <c r="AQ71" s="72">
        <v>10</v>
      </c>
      <c r="AR71" s="72">
        <v>70</v>
      </c>
      <c r="AS71" s="69">
        <v>10</v>
      </c>
      <c r="AT71" s="72">
        <v>450</v>
      </c>
      <c r="AU71" s="55" t="s">
        <v>790</v>
      </c>
      <c r="AV71" s="55" t="s">
        <v>791</v>
      </c>
      <c r="AW71" s="53" t="s">
        <v>790</v>
      </c>
      <c r="AX71" s="55" t="s">
        <v>791</v>
      </c>
      <c r="AY71" s="48" t="s">
        <v>789</v>
      </c>
      <c r="AZ71" s="48">
        <v>546</v>
      </c>
      <c r="BA71" s="44" t="s">
        <v>789</v>
      </c>
      <c r="BB71" s="44" t="s">
        <v>275</v>
      </c>
      <c r="BC71" s="57">
        <v>90</v>
      </c>
      <c r="BD71" s="57">
        <v>1420</v>
      </c>
      <c r="BE71" s="57">
        <v>74.736842105263165</v>
      </c>
      <c r="BF71" s="57">
        <v>74.736842105263165</v>
      </c>
      <c r="BG71" s="61">
        <v>100</v>
      </c>
      <c r="BH71" s="61">
        <v>1820</v>
      </c>
      <c r="BI71" s="61">
        <v>95.78947368421052</v>
      </c>
      <c r="BJ71" s="61">
        <v>95.78947368421052</v>
      </c>
      <c r="BK71" s="65" t="s">
        <v>790</v>
      </c>
      <c r="BL71" s="65">
        <v>0.1</v>
      </c>
      <c r="BM71" s="65" t="s">
        <v>1140</v>
      </c>
      <c r="BN71" s="65" t="s">
        <v>1517</v>
      </c>
    </row>
    <row r="72" spans="1:66" s="14" customFormat="1" ht="35.1" customHeight="1" x14ac:dyDescent="0.2">
      <c r="A72" s="18" t="s">
        <v>286</v>
      </c>
      <c r="B72" s="121"/>
      <c r="C72" s="18" t="s">
        <v>287</v>
      </c>
      <c r="D72" s="18" t="s">
        <v>1314</v>
      </c>
      <c r="E72" s="123">
        <v>1114</v>
      </c>
      <c r="F72" s="22">
        <v>4</v>
      </c>
      <c r="G72" s="22" t="s">
        <v>687</v>
      </c>
      <c r="H72" s="22">
        <v>4</v>
      </c>
      <c r="I72" s="22" t="s">
        <v>687</v>
      </c>
      <c r="J72" s="142">
        <v>4</v>
      </c>
      <c r="K72" s="142" t="s">
        <v>687</v>
      </c>
      <c r="L72" s="142"/>
      <c r="M72" s="142"/>
      <c r="N72" s="165"/>
      <c r="O72" s="22" t="s">
        <v>634</v>
      </c>
      <c r="P72" s="22" t="s">
        <v>634</v>
      </c>
      <c r="Q72" s="22" t="s">
        <v>1646</v>
      </c>
      <c r="R72" s="98"/>
      <c r="S72" s="98" t="s">
        <v>1262</v>
      </c>
      <c r="T72" s="98" t="s">
        <v>634</v>
      </c>
      <c r="U72" s="39">
        <v>10</v>
      </c>
      <c r="V72" s="39">
        <v>8</v>
      </c>
      <c r="W72" s="39">
        <v>50</v>
      </c>
      <c r="X72" s="39">
        <v>50</v>
      </c>
      <c r="Y72" s="39" t="s">
        <v>818</v>
      </c>
      <c r="Z72" s="39" t="s">
        <v>790</v>
      </c>
      <c r="AA72" s="42" t="s">
        <v>1522</v>
      </c>
      <c r="AB72" s="42" t="s">
        <v>890</v>
      </c>
      <c r="AC72" s="42" t="s">
        <v>929</v>
      </c>
      <c r="AD72" s="86" t="s">
        <v>276</v>
      </c>
      <c r="AE72" s="86">
        <v>10</v>
      </c>
      <c r="AF72" s="86" t="s">
        <v>854</v>
      </c>
      <c r="AG72" s="86">
        <v>1</v>
      </c>
      <c r="AH72" s="86">
        <v>49</v>
      </c>
      <c r="AI72" s="86">
        <v>10</v>
      </c>
      <c r="AJ72" s="86" t="s">
        <v>854</v>
      </c>
      <c r="AK72" s="86">
        <v>8</v>
      </c>
      <c r="AL72" s="86" t="s">
        <v>854</v>
      </c>
      <c r="AM72" s="86">
        <v>49</v>
      </c>
      <c r="AN72" s="86">
        <v>8</v>
      </c>
      <c r="AO72" s="86" t="s">
        <v>854</v>
      </c>
      <c r="AP72" s="86" t="s">
        <v>818</v>
      </c>
      <c r="AQ72" s="70" t="s">
        <v>824</v>
      </c>
      <c r="AR72" s="70">
        <v>10</v>
      </c>
      <c r="AS72" s="70">
        <v>100</v>
      </c>
      <c r="AT72" s="70">
        <v>49</v>
      </c>
      <c r="AU72" s="52">
        <v>100</v>
      </c>
      <c r="AV72" s="52">
        <v>8</v>
      </c>
      <c r="AW72" s="52">
        <v>100</v>
      </c>
      <c r="AX72" s="52">
        <v>49</v>
      </c>
      <c r="AY72" s="48" t="s">
        <v>790</v>
      </c>
      <c r="AZ72" s="48" t="s">
        <v>791</v>
      </c>
      <c r="BA72" s="44" t="s">
        <v>790</v>
      </c>
      <c r="BB72" s="44" t="s">
        <v>791</v>
      </c>
      <c r="BC72" s="57" t="s">
        <v>790</v>
      </c>
      <c r="BD72" s="75" t="s">
        <v>1058</v>
      </c>
      <c r="BE72" s="57" t="s">
        <v>1058</v>
      </c>
      <c r="BF72" s="57" t="s">
        <v>1058</v>
      </c>
      <c r="BG72" s="61" t="s">
        <v>790</v>
      </c>
      <c r="BH72" s="61" t="s">
        <v>823</v>
      </c>
      <c r="BI72" s="61" t="s">
        <v>823</v>
      </c>
      <c r="BJ72" s="61" t="s">
        <v>823</v>
      </c>
      <c r="BK72" s="65" t="s">
        <v>790</v>
      </c>
      <c r="BL72" s="65">
        <v>1</v>
      </c>
      <c r="BM72" s="65" t="s">
        <v>1140</v>
      </c>
      <c r="BN72" s="65" t="s">
        <v>1517</v>
      </c>
    </row>
    <row r="73" spans="1:66" s="14" customFormat="1" ht="35.1" customHeight="1" x14ac:dyDescent="0.2">
      <c r="A73" s="33" t="s">
        <v>1152</v>
      </c>
      <c r="B73" s="125"/>
      <c r="C73" s="33" t="s">
        <v>1148</v>
      </c>
      <c r="D73" s="33" t="s">
        <v>1315</v>
      </c>
      <c r="E73" s="126">
        <v>1082</v>
      </c>
      <c r="F73" s="22"/>
      <c r="G73" s="22"/>
      <c r="H73" s="22"/>
      <c r="I73" s="22"/>
      <c r="J73" s="142">
        <v>28</v>
      </c>
      <c r="K73" s="142" t="s">
        <v>431</v>
      </c>
      <c r="L73" s="142" t="s">
        <v>1227</v>
      </c>
      <c r="M73" s="142" t="s">
        <v>1228</v>
      </c>
      <c r="N73" s="165" t="s">
        <v>1544</v>
      </c>
      <c r="O73" s="22"/>
      <c r="P73" s="22"/>
      <c r="Q73" s="22" t="s">
        <v>1646</v>
      </c>
      <c r="R73" s="98"/>
      <c r="S73" s="98" t="s">
        <v>1261</v>
      </c>
      <c r="T73" s="98" t="s">
        <v>634</v>
      </c>
      <c r="U73" s="39" t="s">
        <v>896</v>
      </c>
      <c r="V73" s="39" t="s">
        <v>896</v>
      </c>
      <c r="W73" s="39">
        <v>0.1</v>
      </c>
      <c r="X73" s="39">
        <v>0.01</v>
      </c>
      <c r="Y73" s="39" t="s">
        <v>1193</v>
      </c>
      <c r="Z73" s="39" t="s">
        <v>790</v>
      </c>
      <c r="AA73" s="42" t="s">
        <v>1522</v>
      </c>
      <c r="AB73" s="42" t="s">
        <v>1191</v>
      </c>
      <c r="AC73" s="42" t="s">
        <v>929</v>
      </c>
      <c r="AD73" s="86" t="s">
        <v>1233</v>
      </c>
      <c r="AE73" s="146" t="s">
        <v>817</v>
      </c>
      <c r="AF73" s="86" t="s">
        <v>817</v>
      </c>
      <c r="AG73" s="146" t="s">
        <v>817</v>
      </c>
      <c r="AH73" s="86">
        <v>0.1</v>
      </c>
      <c r="AI73" s="86" t="s">
        <v>817</v>
      </c>
      <c r="AJ73" s="86" t="s">
        <v>817</v>
      </c>
      <c r="AK73" s="146" t="s">
        <v>817</v>
      </c>
      <c r="AL73" s="86" t="s">
        <v>817</v>
      </c>
      <c r="AM73" s="86">
        <v>0.01</v>
      </c>
      <c r="AN73" s="86" t="s">
        <v>817</v>
      </c>
      <c r="AO73" s="86" t="s">
        <v>817</v>
      </c>
      <c r="AP73" s="86" t="s">
        <v>817</v>
      </c>
      <c r="AQ73" s="71" t="s">
        <v>817</v>
      </c>
      <c r="AR73" s="72" t="s">
        <v>817</v>
      </c>
      <c r="AS73" s="72">
        <v>100</v>
      </c>
      <c r="AT73" s="72">
        <v>0.1</v>
      </c>
      <c r="AU73" s="55" t="s">
        <v>817</v>
      </c>
      <c r="AV73" s="55" t="s">
        <v>817</v>
      </c>
      <c r="AW73" s="55">
        <v>1000</v>
      </c>
      <c r="AX73" s="55">
        <v>0.01</v>
      </c>
      <c r="AY73" s="48" t="s">
        <v>790</v>
      </c>
      <c r="AZ73" s="48" t="s">
        <v>275</v>
      </c>
      <c r="BA73" s="44" t="s">
        <v>790</v>
      </c>
      <c r="BB73" s="44" t="s">
        <v>275</v>
      </c>
      <c r="BC73" s="57" t="s">
        <v>790</v>
      </c>
      <c r="BD73" s="57" t="s">
        <v>275</v>
      </c>
      <c r="BE73" s="130" t="s">
        <v>275</v>
      </c>
      <c r="BF73" s="130" t="s">
        <v>275</v>
      </c>
      <c r="BG73" s="61" t="s">
        <v>790</v>
      </c>
      <c r="BH73" s="78" t="s">
        <v>791</v>
      </c>
      <c r="BI73" s="78" t="s">
        <v>791</v>
      </c>
      <c r="BJ73" s="78" t="s">
        <v>791</v>
      </c>
      <c r="BK73" s="65" t="s">
        <v>790</v>
      </c>
      <c r="BL73" s="131" t="s">
        <v>791</v>
      </c>
      <c r="BM73" s="66" t="s">
        <v>790</v>
      </c>
      <c r="BN73" s="66"/>
    </row>
    <row r="74" spans="1:66" s="14" customFormat="1" ht="35.1" customHeight="1" x14ac:dyDescent="0.2">
      <c r="A74" s="33" t="s">
        <v>435</v>
      </c>
      <c r="B74" s="125"/>
      <c r="C74" s="33" t="s">
        <v>1483</v>
      </c>
      <c r="D74" s="33" t="s">
        <v>673</v>
      </c>
      <c r="E74" s="126">
        <v>1115</v>
      </c>
      <c r="F74" s="22">
        <v>28</v>
      </c>
      <c r="G74" s="22" t="s">
        <v>431</v>
      </c>
      <c r="H74" s="22">
        <v>28</v>
      </c>
      <c r="I74" s="22" t="s">
        <v>431</v>
      </c>
      <c r="J74" s="142">
        <v>28</v>
      </c>
      <c r="K74" s="142" t="s">
        <v>431</v>
      </c>
      <c r="L74" s="142" t="s">
        <v>1227</v>
      </c>
      <c r="M74" s="142" t="s">
        <v>1228</v>
      </c>
      <c r="N74" s="165" t="s">
        <v>1544</v>
      </c>
      <c r="O74" s="22" t="s">
        <v>634</v>
      </c>
      <c r="P74" s="22" t="s">
        <v>634</v>
      </c>
      <c r="Q74" s="22" t="s">
        <v>1646</v>
      </c>
      <c r="R74" s="98"/>
      <c r="S74" s="98" t="s">
        <v>1114</v>
      </c>
      <c r="T74" s="98" t="s">
        <v>634</v>
      </c>
      <c r="U74" s="39" t="s">
        <v>748</v>
      </c>
      <c r="V74" s="39" t="s">
        <v>748</v>
      </c>
      <c r="W74" s="39">
        <v>0.5</v>
      </c>
      <c r="X74" s="39">
        <v>0.05</v>
      </c>
      <c r="Y74" s="39" t="s">
        <v>1193</v>
      </c>
      <c r="Z74" s="39" t="s">
        <v>790</v>
      </c>
      <c r="AA74" s="42" t="s">
        <v>1522</v>
      </c>
      <c r="AB74" s="42" t="s">
        <v>1191</v>
      </c>
      <c r="AC74" s="42" t="s">
        <v>929</v>
      </c>
      <c r="AD74" s="86" t="s">
        <v>1233</v>
      </c>
      <c r="AE74" s="146" t="s">
        <v>748</v>
      </c>
      <c r="AF74" s="86" t="s">
        <v>748</v>
      </c>
      <c r="AG74" s="146" t="s">
        <v>748</v>
      </c>
      <c r="AH74" s="86">
        <v>0.5</v>
      </c>
      <c r="AI74" s="86" t="s">
        <v>748</v>
      </c>
      <c r="AJ74" s="86" t="s">
        <v>748</v>
      </c>
      <c r="AK74" s="146" t="s">
        <v>748</v>
      </c>
      <c r="AL74" s="86" t="s">
        <v>748</v>
      </c>
      <c r="AM74" s="86">
        <v>0.05</v>
      </c>
      <c r="AN74" s="86" t="s">
        <v>748</v>
      </c>
      <c r="AO74" s="86" t="s">
        <v>748</v>
      </c>
      <c r="AP74" s="86">
        <v>0.6</v>
      </c>
      <c r="AQ74" s="71">
        <v>10</v>
      </c>
      <c r="AR74" s="72">
        <v>2.1999999999999999E-2</v>
      </c>
      <c r="AS74" s="72">
        <v>10</v>
      </c>
      <c r="AT74" s="72">
        <v>0.5</v>
      </c>
      <c r="AU74" s="55">
        <v>10</v>
      </c>
      <c r="AV74" s="55">
        <v>2.1999999999999999E-2</v>
      </c>
      <c r="AW74" s="55">
        <v>100</v>
      </c>
      <c r="AX74" s="55">
        <v>0.05</v>
      </c>
      <c r="AY74" s="48" t="s">
        <v>789</v>
      </c>
      <c r="AZ74" s="48">
        <v>91.5</v>
      </c>
      <c r="BA74" s="44" t="s">
        <v>789</v>
      </c>
      <c r="BB74" s="44">
        <v>91.5</v>
      </c>
      <c r="BC74" s="57">
        <v>30</v>
      </c>
      <c r="BD74" s="57" t="s">
        <v>1149</v>
      </c>
      <c r="BE74" s="130" t="s">
        <v>1150</v>
      </c>
      <c r="BF74" s="130" t="s">
        <v>791</v>
      </c>
      <c r="BG74" s="61" t="s">
        <v>828</v>
      </c>
      <c r="BH74" s="78">
        <v>0.6</v>
      </c>
      <c r="BI74" s="78" t="s">
        <v>791</v>
      </c>
      <c r="BJ74" s="78" t="s">
        <v>791</v>
      </c>
      <c r="BK74" s="65" t="s">
        <v>790</v>
      </c>
      <c r="BL74" s="131">
        <v>0.01</v>
      </c>
      <c r="BM74" s="66" t="s">
        <v>1140</v>
      </c>
      <c r="BN74" s="66" t="s">
        <v>1517</v>
      </c>
    </row>
    <row r="75" spans="1:66" s="14" customFormat="1" ht="35.1" customHeight="1" x14ac:dyDescent="0.2">
      <c r="A75" s="33" t="s">
        <v>436</v>
      </c>
      <c r="B75" s="125"/>
      <c r="C75" s="33" t="s">
        <v>1484</v>
      </c>
      <c r="D75" s="33" t="s">
        <v>437</v>
      </c>
      <c r="E75" s="126">
        <v>1116</v>
      </c>
      <c r="F75" s="22">
        <v>28</v>
      </c>
      <c r="G75" s="22" t="s">
        <v>431</v>
      </c>
      <c r="H75" s="22">
        <v>28</v>
      </c>
      <c r="I75" s="22" t="s">
        <v>431</v>
      </c>
      <c r="J75" s="142">
        <v>28</v>
      </c>
      <c r="K75" s="142" t="s">
        <v>431</v>
      </c>
      <c r="L75" s="142" t="s">
        <v>1227</v>
      </c>
      <c r="M75" s="142" t="s">
        <v>1228</v>
      </c>
      <c r="N75" s="165" t="s">
        <v>1544</v>
      </c>
      <c r="O75" s="22" t="s">
        <v>634</v>
      </c>
      <c r="P75" s="22" t="s">
        <v>634</v>
      </c>
      <c r="Q75" s="22" t="s">
        <v>1646</v>
      </c>
      <c r="R75" s="98"/>
      <c r="S75" s="98" t="s">
        <v>1114</v>
      </c>
      <c r="T75" s="98" t="s">
        <v>634</v>
      </c>
      <c r="U75" s="39" t="s">
        <v>896</v>
      </c>
      <c r="V75" s="39" t="s">
        <v>896</v>
      </c>
      <c r="W75" s="39">
        <v>1.7000000000000001E-2</v>
      </c>
      <c r="X75" s="39">
        <v>1.7000000000000001E-2</v>
      </c>
      <c r="Y75" s="39" t="s">
        <v>1193</v>
      </c>
      <c r="Z75" s="39" t="s">
        <v>790</v>
      </c>
      <c r="AA75" s="42" t="s">
        <v>1522</v>
      </c>
      <c r="AB75" s="42" t="s">
        <v>1191</v>
      </c>
      <c r="AC75" s="42" t="s">
        <v>929</v>
      </c>
      <c r="AD75" s="86" t="s">
        <v>1233</v>
      </c>
      <c r="AE75" s="146" t="s">
        <v>896</v>
      </c>
      <c r="AF75" s="86" t="s">
        <v>896</v>
      </c>
      <c r="AG75" s="146" t="s">
        <v>896</v>
      </c>
      <c r="AH75" s="86">
        <v>1.7000000000000001E-2</v>
      </c>
      <c r="AI75" s="86" t="s">
        <v>896</v>
      </c>
      <c r="AJ75" s="86" t="s">
        <v>896</v>
      </c>
      <c r="AK75" s="146" t="s">
        <v>896</v>
      </c>
      <c r="AL75" s="86" t="s">
        <v>896</v>
      </c>
      <c r="AM75" s="86">
        <v>1.7000000000000001E-2</v>
      </c>
      <c r="AN75" s="86" t="s">
        <v>896</v>
      </c>
      <c r="AO75" s="86" t="s">
        <v>896</v>
      </c>
      <c r="AP75" s="86" t="s">
        <v>896</v>
      </c>
      <c r="AQ75" s="71">
        <v>10</v>
      </c>
      <c r="AR75" s="72">
        <v>1.7000000000000001E-2</v>
      </c>
      <c r="AS75" s="72" t="s">
        <v>834</v>
      </c>
      <c r="AT75" s="72">
        <v>1.7000000000000001E-2</v>
      </c>
      <c r="AU75" s="55">
        <v>10</v>
      </c>
      <c r="AV75" s="55">
        <v>1.7000000000000001E-2</v>
      </c>
      <c r="AW75" s="55" t="s">
        <v>833</v>
      </c>
      <c r="AX75" s="55">
        <v>1.7000000000000001E-2</v>
      </c>
      <c r="AY75" s="48" t="s">
        <v>789</v>
      </c>
      <c r="AZ75" s="48">
        <v>70.7</v>
      </c>
      <c r="BA75" s="44" t="s">
        <v>789</v>
      </c>
      <c r="BB75" s="44">
        <v>70.7</v>
      </c>
      <c r="BC75" s="57" t="s">
        <v>790</v>
      </c>
      <c r="BD75" s="57" t="s">
        <v>275</v>
      </c>
      <c r="BE75" s="130" t="s">
        <v>275</v>
      </c>
      <c r="BF75" s="130" t="s">
        <v>275</v>
      </c>
      <c r="BG75" s="61" t="s">
        <v>790</v>
      </c>
      <c r="BH75" s="78" t="s">
        <v>791</v>
      </c>
      <c r="BI75" s="78" t="s">
        <v>791</v>
      </c>
      <c r="BJ75" s="78" t="s">
        <v>791</v>
      </c>
      <c r="BK75" s="65" t="s">
        <v>790</v>
      </c>
      <c r="BL75" s="131" t="s">
        <v>1196</v>
      </c>
      <c r="BM75" s="66" t="s">
        <v>1140</v>
      </c>
      <c r="BN75" s="66" t="s">
        <v>1517</v>
      </c>
    </row>
    <row r="76" spans="1:66" s="14" customFormat="1" ht="35.1" customHeight="1" x14ac:dyDescent="0.2">
      <c r="A76" s="33" t="s">
        <v>440</v>
      </c>
      <c r="B76" s="125"/>
      <c r="C76" s="33" t="s">
        <v>1485</v>
      </c>
      <c r="D76" s="33" t="s">
        <v>441</v>
      </c>
      <c r="E76" s="126">
        <v>1118</v>
      </c>
      <c r="F76" s="22">
        <v>28</v>
      </c>
      <c r="G76" s="22" t="s">
        <v>431</v>
      </c>
      <c r="H76" s="22">
        <v>28</v>
      </c>
      <c r="I76" s="22" t="s">
        <v>431</v>
      </c>
      <c r="J76" s="142">
        <v>28</v>
      </c>
      <c r="K76" s="142" t="s">
        <v>431</v>
      </c>
      <c r="L76" s="142" t="s">
        <v>1227</v>
      </c>
      <c r="M76" s="142" t="s">
        <v>1228</v>
      </c>
      <c r="N76" s="165" t="s">
        <v>1544</v>
      </c>
      <c r="O76" s="22" t="s">
        <v>634</v>
      </c>
      <c r="P76" s="22" t="s">
        <v>634</v>
      </c>
      <c r="Q76" s="22" t="s">
        <v>1646</v>
      </c>
      <c r="R76" s="98"/>
      <c r="S76" s="98" t="s">
        <v>1114</v>
      </c>
      <c r="T76" s="98" t="s">
        <v>634</v>
      </c>
      <c r="U76" s="39" t="s">
        <v>896</v>
      </c>
      <c r="V76" s="39" t="s">
        <v>896</v>
      </c>
      <c r="W76" s="39">
        <v>8.2000000000000007E-3</v>
      </c>
      <c r="X76" s="39">
        <v>8.1999999999999998E-4</v>
      </c>
      <c r="Y76" s="39" t="s">
        <v>1193</v>
      </c>
      <c r="Z76" s="39" t="s">
        <v>790</v>
      </c>
      <c r="AA76" s="42" t="s">
        <v>1522</v>
      </c>
      <c r="AB76" s="42" t="s">
        <v>1191</v>
      </c>
      <c r="AC76" s="42" t="s">
        <v>929</v>
      </c>
      <c r="AD76" s="86" t="s">
        <v>1233</v>
      </c>
      <c r="AE76" s="146" t="s">
        <v>896</v>
      </c>
      <c r="AF76" s="86" t="s">
        <v>896</v>
      </c>
      <c r="AG76" s="146" t="s">
        <v>896</v>
      </c>
      <c r="AH76" s="86">
        <v>8.2000000000000007E-3</v>
      </c>
      <c r="AI76" s="86" t="s">
        <v>896</v>
      </c>
      <c r="AJ76" s="86" t="s">
        <v>896</v>
      </c>
      <c r="AK76" s="146" t="s">
        <v>896</v>
      </c>
      <c r="AL76" s="86" t="s">
        <v>896</v>
      </c>
      <c r="AM76" s="86">
        <v>8.1999999999999998E-4</v>
      </c>
      <c r="AN76" s="86" t="s">
        <v>896</v>
      </c>
      <c r="AO76" s="86" t="s">
        <v>896</v>
      </c>
      <c r="AP76" s="86" t="s">
        <v>896</v>
      </c>
      <c r="AQ76" s="71">
        <v>10</v>
      </c>
      <c r="AR76" s="72">
        <v>8.2000000000000007E-3</v>
      </c>
      <c r="AS76" s="72" t="s">
        <v>834</v>
      </c>
      <c r="AT76" s="72">
        <v>8.2000000000000007E-3</v>
      </c>
      <c r="AU76" s="55">
        <v>100</v>
      </c>
      <c r="AV76" s="55">
        <v>8.1999999999999998E-4</v>
      </c>
      <c r="AW76" s="55" t="s">
        <v>833</v>
      </c>
      <c r="AX76" s="55">
        <v>8.1999999999999998E-4</v>
      </c>
      <c r="AY76" s="48" t="s">
        <v>789</v>
      </c>
      <c r="AZ76" s="48">
        <v>42</v>
      </c>
      <c r="BA76" s="44" t="s">
        <v>789</v>
      </c>
      <c r="BB76" s="44">
        <v>4.2</v>
      </c>
      <c r="BC76" s="57" t="s">
        <v>790</v>
      </c>
      <c r="BD76" s="57" t="s">
        <v>275</v>
      </c>
      <c r="BE76" s="130" t="s">
        <v>275</v>
      </c>
      <c r="BF76" s="130" t="s">
        <v>275</v>
      </c>
      <c r="BG76" s="61" t="s">
        <v>790</v>
      </c>
      <c r="BH76" s="78" t="s">
        <v>791</v>
      </c>
      <c r="BI76" s="78" t="s">
        <v>791</v>
      </c>
      <c r="BJ76" s="78" t="s">
        <v>791</v>
      </c>
      <c r="BK76" s="65" t="s">
        <v>790</v>
      </c>
      <c r="BL76" s="131" t="s">
        <v>1196</v>
      </c>
      <c r="BM76" s="66" t="s">
        <v>1140</v>
      </c>
      <c r="BN76" s="66" t="s">
        <v>1517</v>
      </c>
    </row>
    <row r="77" spans="1:66" s="14" customFormat="1" ht="35.1" customHeight="1" x14ac:dyDescent="0.2">
      <c r="A77" s="33" t="s">
        <v>438</v>
      </c>
      <c r="B77" s="125"/>
      <c r="C77" s="33" t="s">
        <v>1486</v>
      </c>
      <c r="D77" s="33" t="s">
        <v>439</v>
      </c>
      <c r="E77" s="126">
        <v>1117</v>
      </c>
      <c r="F77" s="22">
        <v>28</v>
      </c>
      <c r="G77" s="22" t="s">
        <v>431</v>
      </c>
      <c r="H77" s="22">
        <v>28</v>
      </c>
      <c r="I77" s="22" t="s">
        <v>431</v>
      </c>
      <c r="J77" s="142">
        <v>28</v>
      </c>
      <c r="K77" s="142" t="s">
        <v>431</v>
      </c>
      <c r="L77" s="142" t="s">
        <v>1227</v>
      </c>
      <c r="M77" s="142" t="s">
        <v>1228</v>
      </c>
      <c r="N77" s="165" t="s">
        <v>1544</v>
      </c>
      <c r="O77" s="22" t="s">
        <v>634</v>
      </c>
      <c r="P77" s="22" t="s">
        <v>634</v>
      </c>
      <c r="Q77" s="22" t="s">
        <v>1646</v>
      </c>
      <c r="R77" s="98"/>
      <c r="S77" s="98" t="s">
        <v>1114</v>
      </c>
      <c r="T77" s="98" t="s">
        <v>634</v>
      </c>
      <c r="U77" s="39" t="s">
        <v>896</v>
      </c>
      <c r="V77" s="39" t="s">
        <v>896</v>
      </c>
      <c r="W77" s="39">
        <v>1.7000000000000001E-2</v>
      </c>
      <c r="X77" s="39">
        <v>1.7000000000000001E-2</v>
      </c>
      <c r="Y77" s="39" t="s">
        <v>1193</v>
      </c>
      <c r="Z77" s="39" t="s">
        <v>790</v>
      </c>
      <c r="AA77" s="42" t="s">
        <v>1522</v>
      </c>
      <c r="AB77" s="42" t="s">
        <v>1191</v>
      </c>
      <c r="AC77" s="42" t="s">
        <v>929</v>
      </c>
      <c r="AD77" s="86" t="s">
        <v>1233</v>
      </c>
      <c r="AE77" s="146" t="s">
        <v>896</v>
      </c>
      <c r="AF77" s="86" t="s">
        <v>896</v>
      </c>
      <c r="AG77" s="146" t="s">
        <v>896</v>
      </c>
      <c r="AH77" s="86">
        <v>1.7000000000000001E-2</v>
      </c>
      <c r="AI77" s="86" t="s">
        <v>896</v>
      </c>
      <c r="AJ77" s="86" t="s">
        <v>896</v>
      </c>
      <c r="AK77" s="146" t="s">
        <v>896</v>
      </c>
      <c r="AL77" s="86" t="s">
        <v>896</v>
      </c>
      <c r="AM77" s="86">
        <v>1.7000000000000001E-2</v>
      </c>
      <c r="AN77" s="86" t="s">
        <v>896</v>
      </c>
      <c r="AO77" s="86" t="s">
        <v>896</v>
      </c>
      <c r="AP77" s="86" t="s">
        <v>896</v>
      </c>
      <c r="AQ77" s="71">
        <v>10</v>
      </c>
      <c r="AR77" s="72">
        <v>1.7000000000000001E-2</v>
      </c>
      <c r="AS77" s="72" t="s">
        <v>834</v>
      </c>
      <c r="AT77" s="72">
        <v>1.7000000000000001E-2</v>
      </c>
      <c r="AU77" s="55">
        <v>10</v>
      </c>
      <c r="AV77" s="55">
        <v>1.7000000000000001E-2</v>
      </c>
      <c r="AW77" s="55" t="s">
        <v>833</v>
      </c>
      <c r="AX77" s="55">
        <v>1.7000000000000001E-2</v>
      </c>
      <c r="AY77" s="48" t="s">
        <v>789</v>
      </c>
      <c r="AZ77" s="48">
        <v>67.5</v>
      </c>
      <c r="BA77" s="44" t="s">
        <v>789</v>
      </c>
      <c r="BB77" s="44">
        <v>67.5</v>
      </c>
      <c r="BC77" s="57" t="s">
        <v>790</v>
      </c>
      <c r="BD77" s="57" t="s">
        <v>275</v>
      </c>
      <c r="BE77" s="130" t="s">
        <v>275</v>
      </c>
      <c r="BF77" s="130" t="s">
        <v>275</v>
      </c>
      <c r="BG77" s="61" t="s">
        <v>790</v>
      </c>
      <c r="BH77" s="78" t="s">
        <v>791</v>
      </c>
      <c r="BI77" s="78" t="s">
        <v>791</v>
      </c>
      <c r="BJ77" s="78" t="s">
        <v>791</v>
      </c>
      <c r="BK77" s="65" t="s">
        <v>790</v>
      </c>
      <c r="BL77" s="131" t="s">
        <v>1196</v>
      </c>
      <c r="BM77" s="66" t="s">
        <v>1140</v>
      </c>
      <c r="BN77" s="66" t="s">
        <v>1517</v>
      </c>
    </row>
    <row r="78" spans="1:66" s="14" customFormat="1" ht="35.1" customHeight="1" x14ac:dyDescent="0.2">
      <c r="A78" s="33" t="s">
        <v>426</v>
      </c>
      <c r="B78" s="125"/>
      <c r="C78" s="33" t="s">
        <v>425</v>
      </c>
      <c r="D78" s="33" t="s">
        <v>425</v>
      </c>
      <c r="E78" s="126">
        <v>1119</v>
      </c>
      <c r="F78" s="22"/>
      <c r="G78" s="22"/>
      <c r="H78" s="22">
        <v>39</v>
      </c>
      <c r="I78" s="22" t="s">
        <v>687</v>
      </c>
      <c r="J78" s="142">
        <v>39</v>
      </c>
      <c r="K78" s="142" t="s">
        <v>687</v>
      </c>
      <c r="L78" s="142"/>
      <c r="M78" s="142"/>
      <c r="N78" s="165"/>
      <c r="O78" s="22"/>
      <c r="P78" s="22" t="s">
        <v>634</v>
      </c>
      <c r="Q78" s="22" t="s">
        <v>1646</v>
      </c>
      <c r="R78" s="98"/>
      <c r="S78" s="98" t="s">
        <v>1262</v>
      </c>
      <c r="T78" s="98" t="s">
        <v>634</v>
      </c>
      <c r="U78" s="39">
        <v>1.2E-2</v>
      </c>
      <c r="V78" s="39">
        <v>1.1999999999999999E-3</v>
      </c>
      <c r="W78" s="39">
        <v>0.04</v>
      </c>
      <c r="X78" s="39">
        <v>4.0000000000000001E-3</v>
      </c>
      <c r="Y78" s="39" t="s">
        <v>818</v>
      </c>
      <c r="Z78" s="39" t="s">
        <v>790</v>
      </c>
      <c r="AA78" s="42" t="s">
        <v>1522</v>
      </c>
      <c r="AB78" s="42" t="s">
        <v>891</v>
      </c>
      <c r="AC78" s="42" t="s">
        <v>929</v>
      </c>
      <c r="AD78" s="86" t="s">
        <v>276</v>
      </c>
      <c r="AE78" s="146">
        <v>1.2500000000000001E-2</v>
      </c>
      <c r="AF78" s="86" t="s">
        <v>854</v>
      </c>
      <c r="AG78" s="146">
        <v>1.2500000000000001E-2</v>
      </c>
      <c r="AH78" s="86">
        <v>0.04</v>
      </c>
      <c r="AI78" s="86">
        <v>1.2500000000000001E-2</v>
      </c>
      <c r="AJ78" s="86" t="s">
        <v>854</v>
      </c>
      <c r="AK78" s="146">
        <v>1.25E-3</v>
      </c>
      <c r="AL78" s="86" t="s">
        <v>854</v>
      </c>
      <c r="AM78" s="86">
        <v>4.0000000000000001E-3</v>
      </c>
      <c r="AN78" s="86">
        <v>1.25E-3</v>
      </c>
      <c r="AO78" s="86" t="s">
        <v>854</v>
      </c>
      <c r="AP78" s="86" t="s">
        <v>818</v>
      </c>
      <c r="AQ78" s="71">
        <v>10</v>
      </c>
      <c r="AR78" s="72">
        <v>1.2500000000000001E-2</v>
      </c>
      <c r="AS78" s="72">
        <v>3</v>
      </c>
      <c r="AT78" s="72">
        <v>0.04</v>
      </c>
      <c r="AU78" s="55">
        <v>100</v>
      </c>
      <c r="AV78" s="55">
        <v>1.25E-3</v>
      </c>
      <c r="AW78" s="55">
        <v>30</v>
      </c>
      <c r="AX78" s="55">
        <v>4.0000000000000001E-3</v>
      </c>
      <c r="AY78" s="48" t="s">
        <v>789</v>
      </c>
      <c r="AZ78" s="48">
        <v>0.33</v>
      </c>
      <c r="BA78" s="44" t="s">
        <v>789</v>
      </c>
      <c r="BB78" s="44">
        <v>3.3000000000000002E-2</v>
      </c>
      <c r="BC78" s="57">
        <v>30</v>
      </c>
      <c r="BD78" s="57">
        <v>25000</v>
      </c>
      <c r="BE78" s="130">
        <v>16.7</v>
      </c>
      <c r="BF78" s="130">
        <v>16.7</v>
      </c>
      <c r="BG78" s="61">
        <v>100</v>
      </c>
      <c r="BH78" s="78">
        <v>18261</v>
      </c>
      <c r="BI78" s="78">
        <v>12.2</v>
      </c>
      <c r="BJ78" s="78">
        <v>12.2</v>
      </c>
      <c r="BK78" s="65" t="s">
        <v>790</v>
      </c>
      <c r="BL78" s="131">
        <v>0.1</v>
      </c>
      <c r="BM78" s="66" t="s">
        <v>1140</v>
      </c>
      <c r="BN78" s="66" t="s">
        <v>1517</v>
      </c>
    </row>
    <row r="79" spans="1:66" s="14" customFormat="1" ht="35.1" customHeight="1" x14ac:dyDescent="0.2">
      <c r="A79" s="33" t="s">
        <v>76</v>
      </c>
      <c r="B79" s="125"/>
      <c r="C79" s="33" t="s">
        <v>1167</v>
      </c>
      <c r="D79" s="33" t="s">
        <v>1167</v>
      </c>
      <c r="E79" s="126">
        <v>1120</v>
      </c>
      <c r="F79" s="22"/>
      <c r="G79" s="22"/>
      <c r="H79" s="22"/>
      <c r="I79" s="22"/>
      <c r="J79" s="142">
        <v>50</v>
      </c>
      <c r="K79" s="142" t="s">
        <v>687</v>
      </c>
      <c r="L79" s="142"/>
      <c r="M79" s="142" t="s">
        <v>1228</v>
      </c>
      <c r="N79" s="165" t="s">
        <v>276</v>
      </c>
      <c r="O79" s="22"/>
      <c r="P79" s="22"/>
      <c r="Q79" s="22" t="s">
        <v>1650</v>
      </c>
      <c r="R79" s="98"/>
      <c r="S79" s="98" t="s">
        <v>1261</v>
      </c>
      <c r="T79" s="98" t="s">
        <v>634</v>
      </c>
      <c r="U79" s="39">
        <v>9.5000000000000005E-5</v>
      </c>
      <c r="V79" s="39">
        <v>9.5000000000000005E-6</v>
      </c>
      <c r="W79" s="39">
        <v>1.0999999999999999E-2</v>
      </c>
      <c r="X79" s="39">
        <v>1E-3</v>
      </c>
      <c r="Y79" s="39" t="s">
        <v>818</v>
      </c>
      <c r="Z79" s="39" t="s">
        <v>790</v>
      </c>
      <c r="AA79" s="42" t="s">
        <v>1522</v>
      </c>
      <c r="AB79" s="42" t="s">
        <v>1190</v>
      </c>
      <c r="AC79" s="42" t="s">
        <v>1286</v>
      </c>
      <c r="AD79" s="86" t="s">
        <v>276</v>
      </c>
      <c r="AE79" s="146">
        <v>9.5000000000000005E-5</v>
      </c>
      <c r="AF79" s="86" t="s">
        <v>854</v>
      </c>
      <c r="AG79" s="146">
        <v>9.5000000000000005E-5</v>
      </c>
      <c r="AH79" s="86">
        <v>1.0999999999999999E-2</v>
      </c>
      <c r="AI79" s="86">
        <v>9.5000000000000005E-5</v>
      </c>
      <c r="AJ79" s="86" t="s">
        <v>854</v>
      </c>
      <c r="AK79" s="146">
        <v>9.5000000000000005E-6</v>
      </c>
      <c r="AL79" s="86" t="s">
        <v>854</v>
      </c>
      <c r="AM79" s="86">
        <v>1E-3</v>
      </c>
      <c r="AN79" s="86">
        <v>9.5000000000000005E-6</v>
      </c>
      <c r="AO79" s="86" t="s">
        <v>854</v>
      </c>
      <c r="AP79" s="86" t="s">
        <v>818</v>
      </c>
      <c r="AQ79" s="71">
        <v>10</v>
      </c>
      <c r="AR79" s="72">
        <v>9.5000000000000005E-5</v>
      </c>
      <c r="AS79" s="72">
        <v>10</v>
      </c>
      <c r="AT79" s="72">
        <v>1.0999999999999999E-2</v>
      </c>
      <c r="AU79" s="55">
        <v>100</v>
      </c>
      <c r="AV79" s="55">
        <v>9.5000000000000005E-6</v>
      </c>
      <c r="AW79" s="55">
        <v>100</v>
      </c>
      <c r="AX79" s="55">
        <v>1E-3</v>
      </c>
      <c r="AY79" s="48">
        <v>10</v>
      </c>
      <c r="AZ79" s="48">
        <v>0.107</v>
      </c>
      <c r="BA79" s="44">
        <v>50</v>
      </c>
      <c r="BB79" s="44">
        <v>2.1000000000000001E-2</v>
      </c>
      <c r="BC79" s="57">
        <v>100</v>
      </c>
      <c r="BD79" s="57" t="s">
        <v>1290</v>
      </c>
      <c r="BE79" s="130" t="s">
        <v>1291</v>
      </c>
      <c r="BF79" s="130" t="s">
        <v>1058</v>
      </c>
      <c r="BG79" s="61">
        <v>100</v>
      </c>
      <c r="BH79" s="78">
        <v>1.84</v>
      </c>
      <c r="BI79" s="78">
        <v>1.08</v>
      </c>
      <c r="BJ79" s="78" t="s">
        <v>1058</v>
      </c>
      <c r="BK79" s="65" t="s">
        <v>790</v>
      </c>
      <c r="BL79" s="131">
        <v>0.1</v>
      </c>
      <c r="BM79" s="66" t="s">
        <v>1140</v>
      </c>
      <c r="BN79" s="66" t="s">
        <v>1517</v>
      </c>
    </row>
    <row r="80" spans="1:66" s="14" customFormat="1" ht="35.1" customHeight="1" x14ac:dyDescent="0.2">
      <c r="A80" s="33" t="s">
        <v>290</v>
      </c>
      <c r="B80" s="125"/>
      <c r="C80" s="33" t="s">
        <v>902</v>
      </c>
      <c r="D80" s="33" t="s">
        <v>1316</v>
      </c>
      <c r="E80" s="126">
        <v>1584</v>
      </c>
      <c r="F80" s="22"/>
      <c r="G80" s="22"/>
      <c r="H80" s="22"/>
      <c r="I80" s="22"/>
      <c r="J80" s="142"/>
      <c r="K80" s="142"/>
      <c r="L80" s="142"/>
      <c r="M80" s="142"/>
      <c r="N80" s="165"/>
      <c r="O80" s="22"/>
      <c r="P80" s="22" t="s">
        <v>633</v>
      </c>
      <c r="Q80" s="22" t="s">
        <v>1647</v>
      </c>
      <c r="R80" s="98"/>
      <c r="S80" s="98"/>
      <c r="T80" s="98" t="s">
        <v>1647</v>
      </c>
      <c r="U80" s="39" t="s">
        <v>790</v>
      </c>
      <c r="V80" s="39" t="s">
        <v>790</v>
      </c>
      <c r="W80" s="39" t="s">
        <v>790</v>
      </c>
      <c r="X80" s="39" t="s">
        <v>790</v>
      </c>
      <c r="Y80" s="39" t="s">
        <v>790</v>
      </c>
      <c r="Z80" s="39">
        <v>3.3</v>
      </c>
      <c r="AA80" s="42" t="s">
        <v>1100</v>
      </c>
      <c r="AB80" s="42" t="s">
        <v>918</v>
      </c>
      <c r="AC80" s="42">
        <v>41376</v>
      </c>
      <c r="AD80" s="86" t="s">
        <v>862</v>
      </c>
      <c r="AE80" s="146">
        <v>0.9</v>
      </c>
      <c r="AF80" s="86" t="s">
        <v>1234</v>
      </c>
      <c r="AG80" s="146">
        <v>0.9</v>
      </c>
      <c r="AH80" s="86">
        <v>4</v>
      </c>
      <c r="AI80" s="86">
        <v>3.3</v>
      </c>
      <c r="AJ80" s="86" t="s">
        <v>1211</v>
      </c>
      <c r="AK80" s="146">
        <v>0.34</v>
      </c>
      <c r="AL80" s="86" t="s">
        <v>854</v>
      </c>
      <c r="AM80" s="86">
        <v>0.4</v>
      </c>
      <c r="AN80" s="86">
        <v>0.34</v>
      </c>
      <c r="AO80" s="86" t="s">
        <v>854</v>
      </c>
      <c r="AP80" s="86" t="s">
        <v>818</v>
      </c>
      <c r="AQ80" s="71">
        <v>50</v>
      </c>
      <c r="AR80" s="72">
        <v>3.4</v>
      </c>
      <c r="AS80" s="72">
        <v>100</v>
      </c>
      <c r="AT80" s="72">
        <v>4</v>
      </c>
      <c r="AU80" s="55">
        <v>500</v>
      </c>
      <c r="AV80" s="55">
        <v>0.34</v>
      </c>
      <c r="AW80" s="55">
        <v>1000</v>
      </c>
      <c r="AX80" s="55">
        <v>0.4</v>
      </c>
      <c r="AY80" s="48" t="s">
        <v>789</v>
      </c>
      <c r="AZ80" s="48">
        <v>154</v>
      </c>
      <c r="BA80" s="44" t="s">
        <v>789</v>
      </c>
      <c r="BB80" s="44">
        <v>15.4</v>
      </c>
      <c r="BC80" s="57">
        <v>30</v>
      </c>
      <c r="BD80" s="57">
        <v>1666</v>
      </c>
      <c r="BE80" s="130">
        <v>3.3</v>
      </c>
      <c r="BF80" s="130">
        <v>3.3</v>
      </c>
      <c r="BG80" s="61" t="s">
        <v>751</v>
      </c>
      <c r="BH80" s="78">
        <v>463</v>
      </c>
      <c r="BI80" s="78">
        <v>0.9</v>
      </c>
      <c r="BJ80" s="78">
        <v>0.9</v>
      </c>
      <c r="BK80" s="65" t="s">
        <v>751</v>
      </c>
      <c r="BL80" s="131">
        <v>26</v>
      </c>
      <c r="BM80" s="66" t="s">
        <v>1156</v>
      </c>
      <c r="BN80" s="66"/>
    </row>
    <row r="81" spans="1:66" s="14" customFormat="1" ht="35.1" customHeight="1" x14ac:dyDescent="0.2">
      <c r="A81" s="33" t="s">
        <v>1168</v>
      </c>
      <c r="B81" s="125"/>
      <c r="C81" s="33" t="s">
        <v>1169</v>
      </c>
      <c r="D81" s="33" t="s">
        <v>1317</v>
      </c>
      <c r="E81" s="126">
        <v>2766</v>
      </c>
      <c r="F81" s="22"/>
      <c r="G81" s="22"/>
      <c r="H81" s="22"/>
      <c r="I81" s="22"/>
      <c r="J81" s="142">
        <v>51</v>
      </c>
      <c r="K81" s="142" t="s">
        <v>431</v>
      </c>
      <c r="L81" s="142"/>
      <c r="M81" s="142"/>
      <c r="N81" s="165" t="s">
        <v>276</v>
      </c>
      <c r="O81" s="22"/>
      <c r="P81" s="22"/>
      <c r="Q81" s="22"/>
      <c r="R81" s="98"/>
      <c r="S81" s="98" t="s">
        <v>1261</v>
      </c>
      <c r="T81" s="98" t="s">
        <v>634</v>
      </c>
      <c r="U81" s="39">
        <v>1.7000000000000001E-4</v>
      </c>
      <c r="V81" s="39">
        <v>1.7000000000000001E-4</v>
      </c>
      <c r="W81" s="39">
        <v>130</v>
      </c>
      <c r="X81" s="39">
        <v>51</v>
      </c>
      <c r="Y81" s="39">
        <v>2.5000000000000001E-2</v>
      </c>
      <c r="Z81" s="39" t="s">
        <v>790</v>
      </c>
      <c r="AA81" s="42" t="s">
        <v>1522</v>
      </c>
      <c r="AB81" s="42" t="s">
        <v>1528</v>
      </c>
      <c r="AC81" s="42" t="s">
        <v>929</v>
      </c>
      <c r="AD81" s="86" t="s">
        <v>276</v>
      </c>
      <c r="AE81" s="146">
        <v>1.7000000000000001E-4</v>
      </c>
      <c r="AF81" s="86" t="s">
        <v>1234</v>
      </c>
      <c r="AG81" s="146">
        <v>1.7000000000000001E-4</v>
      </c>
      <c r="AH81" s="86">
        <v>129</v>
      </c>
      <c r="AI81" s="86">
        <v>2.16</v>
      </c>
      <c r="AJ81" s="86" t="s">
        <v>854</v>
      </c>
      <c r="AK81" s="146">
        <v>1.7000000000000001E-4</v>
      </c>
      <c r="AL81" s="86" t="s">
        <v>1234</v>
      </c>
      <c r="AM81" s="86">
        <v>51</v>
      </c>
      <c r="AN81" s="86">
        <v>2.16</v>
      </c>
      <c r="AO81" s="86" t="s">
        <v>854</v>
      </c>
      <c r="AP81" s="86">
        <v>2.5000000000000001E-2</v>
      </c>
      <c r="AQ81" s="71" t="s">
        <v>1268</v>
      </c>
      <c r="AR81" s="72">
        <v>2.16</v>
      </c>
      <c r="AS81" s="72" t="s">
        <v>1281</v>
      </c>
      <c r="AT81" s="72">
        <v>129</v>
      </c>
      <c r="AU81" s="55" t="s">
        <v>1268</v>
      </c>
      <c r="AV81" s="55">
        <v>2.16</v>
      </c>
      <c r="AW81" s="55" t="s">
        <v>1281</v>
      </c>
      <c r="AX81" s="55">
        <v>51</v>
      </c>
      <c r="AY81" s="48">
        <v>10</v>
      </c>
      <c r="AZ81" s="48">
        <v>820</v>
      </c>
      <c r="BA81" s="44">
        <v>50</v>
      </c>
      <c r="BB81" s="44">
        <v>160</v>
      </c>
      <c r="BC81" s="57">
        <v>10</v>
      </c>
      <c r="BD81" s="57" t="s">
        <v>1278</v>
      </c>
      <c r="BE81" s="130" t="s">
        <v>1279</v>
      </c>
      <c r="BF81" s="130" t="s">
        <v>1280</v>
      </c>
      <c r="BG81" s="61" t="s">
        <v>1113</v>
      </c>
      <c r="BH81" s="78">
        <v>2.5000000000000001E-2</v>
      </c>
      <c r="BI81" s="78" t="s">
        <v>1529</v>
      </c>
      <c r="BJ81" s="78">
        <v>3.4E-5</v>
      </c>
      <c r="BK81" s="65" t="s">
        <v>790</v>
      </c>
      <c r="BL81" s="131">
        <v>2.5</v>
      </c>
      <c r="BM81" s="66" t="s">
        <v>1530</v>
      </c>
      <c r="BN81" s="66" t="s">
        <v>1517</v>
      </c>
    </row>
    <row r="82" spans="1:66" s="14" customFormat="1" ht="35.1" customHeight="1" x14ac:dyDescent="0.2">
      <c r="A82" s="33" t="s">
        <v>758</v>
      </c>
      <c r="B82" s="125"/>
      <c r="C82" s="33" t="s">
        <v>1487</v>
      </c>
      <c r="D82" s="33" t="s">
        <v>903</v>
      </c>
      <c r="E82" s="126">
        <v>5526</v>
      </c>
      <c r="F82" s="22"/>
      <c r="G82" s="22"/>
      <c r="H82" s="22"/>
      <c r="I82" s="22"/>
      <c r="J82" s="142"/>
      <c r="K82" s="142"/>
      <c r="L82" s="142"/>
      <c r="M82" s="142"/>
      <c r="N82" s="165"/>
      <c r="O82" s="22"/>
      <c r="P82" s="22" t="s">
        <v>633</v>
      </c>
      <c r="Q82" s="22" t="s">
        <v>1647</v>
      </c>
      <c r="R82" s="98"/>
      <c r="S82" s="98"/>
      <c r="T82" s="98" t="s">
        <v>1647</v>
      </c>
      <c r="U82" s="39" t="s">
        <v>790</v>
      </c>
      <c r="V82" s="39" t="s">
        <v>790</v>
      </c>
      <c r="W82" s="39" t="s">
        <v>790</v>
      </c>
      <c r="X82" s="39" t="s">
        <v>790</v>
      </c>
      <c r="Y82" s="39" t="s">
        <v>790</v>
      </c>
      <c r="Z82" s="39">
        <v>11.6</v>
      </c>
      <c r="AA82" s="42" t="s">
        <v>1100</v>
      </c>
      <c r="AB82" s="42" t="s">
        <v>919</v>
      </c>
      <c r="AC82" s="42">
        <v>41600</v>
      </c>
      <c r="AD82" s="86" t="s">
        <v>862</v>
      </c>
      <c r="AE82" s="146">
        <v>11.6</v>
      </c>
      <c r="AF82" s="86" t="s">
        <v>854</v>
      </c>
      <c r="AG82" s="146">
        <v>0.1</v>
      </c>
      <c r="AH82" s="86">
        <v>20</v>
      </c>
      <c r="AI82" s="86">
        <v>11.6</v>
      </c>
      <c r="AJ82" s="86" t="s">
        <v>854</v>
      </c>
      <c r="AK82" s="146">
        <v>1.1599999999999999</v>
      </c>
      <c r="AL82" s="86" t="s">
        <v>854</v>
      </c>
      <c r="AM82" s="86">
        <v>10</v>
      </c>
      <c r="AN82" s="86">
        <v>1.1599999999999999</v>
      </c>
      <c r="AO82" s="86" t="s">
        <v>854</v>
      </c>
      <c r="AP82" s="86" t="s">
        <v>818</v>
      </c>
      <c r="AQ82" s="71">
        <v>10</v>
      </c>
      <c r="AR82" s="72">
        <v>11.6</v>
      </c>
      <c r="AS82" s="72">
        <v>50</v>
      </c>
      <c r="AT82" s="72">
        <v>20</v>
      </c>
      <c r="AU82" s="55">
        <v>100</v>
      </c>
      <c r="AV82" s="55">
        <v>1.1599999999999999</v>
      </c>
      <c r="AW82" s="55">
        <v>100</v>
      </c>
      <c r="AX82" s="55">
        <v>10</v>
      </c>
      <c r="AY82" s="48">
        <v>100</v>
      </c>
      <c r="AZ82" s="48">
        <v>970</v>
      </c>
      <c r="BA82" s="44">
        <v>1000</v>
      </c>
      <c r="BB82" s="44">
        <v>97</v>
      </c>
      <c r="BC82" s="57">
        <v>30</v>
      </c>
      <c r="BD82" s="57">
        <v>10000</v>
      </c>
      <c r="BE82" s="130">
        <v>140</v>
      </c>
      <c r="BF82" s="130">
        <v>140</v>
      </c>
      <c r="BG82" s="61">
        <v>100</v>
      </c>
      <c r="BH82" s="78">
        <v>13269</v>
      </c>
      <c r="BI82" s="78">
        <v>190</v>
      </c>
      <c r="BJ82" s="78">
        <v>190</v>
      </c>
      <c r="BK82" s="65" t="s">
        <v>790</v>
      </c>
      <c r="BL82" s="131">
        <v>0.1</v>
      </c>
      <c r="BM82" s="66" t="s">
        <v>1140</v>
      </c>
      <c r="BN82" s="66" t="s">
        <v>1517</v>
      </c>
    </row>
    <row r="83" spans="1:66" s="14" customFormat="1" ht="35.1" customHeight="1" x14ac:dyDescent="0.2">
      <c r="A83" s="33" t="s">
        <v>244</v>
      </c>
      <c r="B83" s="125"/>
      <c r="C83" s="33" t="s">
        <v>179</v>
      </c>
      <c r="D83" s="33" t="s">
        <v>179</v>
      </c>
      <c r="E83" s="126">
        <v>1955</v>
      </c>
      <c r="F83" s="22">
        <v>7</v>
      </c>
      <c r="G83" s="22" t="s">
        <v>431</v>
      </c>
      <c r="H83" s="22">
        <v>7</v>
      </c>
      <c r="I83" s="22" t="s">
        <v>431</v>
      </c>
      <c r="J83" s="142">
        <v>7</v>
      </c>
      <c r="K83" s="142" t="s">
        <v>431</v>
      </c>
      <c r="L83" s="142" t="s">
        <v>1227</v>
      </c>
      <c r="M83" s="142" t="s">
        <v>1228</v>
      </c>
      <c r="N83" s="165" t="s">
        <v>1232</v>
      </c>
      <c r="O83" s="22" t="s">
        <v>634</v>
      </c>
      <c r="P83" s="22" t="s">
        <v>634</v>
      </c>
      <c r="Q83" s="22" t="s">
        <v>1646</v>
      </c>
      <c r="R83" s="98"/>
      <c r="S83" s="98" t="s">
        <v>1262</v>
      </c>
      <c r="T83" s="98" t="s">
        <v>634</v>
      </c>
      <c r="U83" s="39">
        <v>0.4</v>
      </c>
      <c r="V83" s="39">
        <v>0.4</v>
      </c>
      <c r="W83" s="39">
        <v>1.4</v>
      </c>
      <c r="X83" s="39">
        <v>1.4</v>
      </c>
      <c r="Y83" s="39" t="s">
        <v>818</v>
      </c>
      <c r="Z83" s="39" t="s">
        <v>790</v>
      </c>
      <c r="AA83" s="42" t="s">
        <v>1522</v>
      </c>
      <c r="AB83" s="42" t="s">
        <v>890</v>
      </c>
      <c r="AC83" s="42" t="s">
        <v>929</v>
      </c>
      <c r="AD83" s="86" t="s">
        <v>1233</v>
      </c>
      <c r="AE83" s="146">
        <v>0.41</v>
      </c>
      <c r="AF83" s="86" t="s">
        <v>1211</v>
      </c>
      <c r="AG83" s="146">
        <v>0.41</v>
      </c>
      <c r="AH83" s="86">
        <v>1.4</v>
      </c>
      <c r="AI83" s="86">
        <v>0.41</v>
      </c>
      <c r="AJ83" s="86" t="s">
        <v>1211</v>
      </c>
      <c r="AK83" s="146">
        <v>0.41</v>
      </c>
      <c r="AL83" s="86" t="s">
        <v>1211</v>
      </c>
      <c r="AM83" s="86">
        <v>1.4</v>
      </c>
      <c r="AN83" s="86">
        <v>0.41</v>
      </c>
      <c r="AO83" s="86" t="s">
        <v>1211</v>
      </c>
      <c r="AP83" s="86" t="s">
        <v>818</v>
      </c>
      <c r="AQ83" s="71">
        <v>10</v>
      </c>
      <c r="AR83" s="72">
        <v>0.5</v>
      </c>
      <c r="AS83" s="72">
        <v>10</v>
      </c>
      <c r="AT83" s="72">
        <v>1.4</v>
      </c>
      <c r="AU83" s="55">
        <v>10</v>
      </c>
      <c r="AV83" s="55">
        <v>0.5</v>
      </c>
      <c r="AW83" s="55">
        <v>10</v>
      </c>
      <c r="AX83" s="55">
        <v>1.4</v>
      </c>
      <c r="AY83" s="48" t="s">
        <v>789</v>
      </c>
      <c r="AZ83" s="48">
        <v>998</v>
      </c>
      <c r="BA83" s="44" t="s">
        <v>789</v>
      </c>
      <c r="BB83" s="44">
        <v>998</v>
      </c>
      <c r="BC83" s="57">
        <v>10</v>
      </c>
      <c r="BD83" s="57">
        <v>16600</v>
      </c>
      <c r="BE83" s="130">
        <v>0.41</v>
      </c>
      <c r="BF83" s="130">
        <v>0.41</v>
      </c>
      <c r="BG83" s="61">
        <v>100</v>
      </c>
      <c r="BH83" s="78">
        <v>60870</v>
      </c>
      <c r="BI83" s="78">
        <v>17.7</v>
      </c>
      <c r="BJ83" s="78">
        <v>17.7</v>
      </c>
      <c r="BK83" s="65" t="s">
        <v>790</v>
      </c>
      <c r="BL83" s="131" t="s">
        <v>791</v>
      </c>
      <c r="BM83" s="66" t="s">
        <v>790</v>
      </c>
      <c r="BN83" s="66" t="s">
        <v>1510</v>
      </c>
    </row>
    <row r="84" spans="1:66" s="14" customFormat="1" ht="35.1" customHeight="1" x14ac:dyDescent="0.2">
      <c r="A84" s="18" t="s">
        <v>190</v>
      </c>
      <c r="B84" s="121"/>
      <c r="C84" s="18" t="s">
        <v>140</v>
      </c>
      <c r="D84" s="18" t="s">
        <v>1320</v>
      </c>
      <c r="E84" s="123">
        <v>1388</v>
      </c>
      <c r="F84" s="22">
        <v>6</v>
      </c>
      <c r="G84" s="22" t="s">
        <v>431</v>
      </c>
      <c r="H84" s="22">
        <v>6</v>
      </c>
      <c r="I84" s="22" t="s">
        <v>431</v>
      </c>
      <c r="J84" s="142">
        <v>6</v>
      </c>
      <c r="K84" s="142" t="s">
        <v>431</v>
      </c>
      <c r="L84" s="142"/>
      <c r="M84" s="142" t="s">
        <v>1228</v>
      </c>
      <c r="N84" s="165"/>
      <c r="O84" s="22" t="s">
        <v>634</v>
      </c>
      <c r="P84" s="22" t="s">
        <v>634</v>
      </c>
      <c r="Q84" s="22" t="s">
        <v>1646</v>
      </c>
      <c r="R84" s="98"/>
      <c r="S84" s="98" t="s">
        <v>1262</v>
      </c>
      <c r="T84" s="98" t="s">
        <v>634</v>
      </c>
      <c r="U84" s="39" t="s">
        <v>676</v>
      </c>
      <c r="V84" s="39">
        <v>0.2</v>
      </c>
      <c r="W84" s="39" t="s">
        <v>677</v>
      </c>
      <c r="X84" s="39" t="s">
        <v>677</v>
      </c>
      <c r="Y84" s="39" t="s">
        <v>818</v>
      </c>
      <c r="Z84" s="39" t="s">
        <v>790</v>
      </c>
      <c r="AA84" s="42" t="s">
        <v>1522</v>
      </c>
      <c r="AB84" s="42" t="s">
        <v>890</v>
      </c>
      <c r="AC84" s="42" t="s">
        <v>929</v>
      </c>
      <c r="AD84" s="86" t="s">
        <v>276</v>
      </c>
      <c r="AE84" s="86" t="s">
        <v>676</v>
      </c>
      <c r="AF84" s="86" t="s">
        <v>854</v>
      </c>
      <c r="AG84" s="86" t="s">
        <v>676</v>
      </c>
      <c r="AH84" s="86" t="s">
        <v>677</v>
      </c>
      <c r="AI84" s="86" t="s">
        <v>676</v>
      </c>
      <c r="AJ84" s="86" t="s">
        <v>821</v>
      </c>
      <c r="AK84" s="86">
        <v>0.2</v>
      </c>
      <c r="AL84" s="86" t="s">
        <v>829</v>
      </c>
      <c r="AM84" s="86" t="s">
        <v>677</v>
      </c>
      <c r="AN84" s="86">
        <v>0.2</v>
      </c>
      <c r="AO84" s="86" t="s">
        <v>829</v>
      </c>
      <c r="AP84" s="86" t="s">
        <v>818</v>
      </c>
      <c r="AQ84" s="70" t="s">
        <v>839</v>
      </c>
      <c r="AR84" s="70" t="s">
        <v>676</v>
      </c>
      <c r="AS84" s="70" t="s">
        <v>839</v>
      </c>
      <c r="AT84" s="70" t="s">
        <v>677</v>
      </c>
      <c r="AU84" s="52" t="s">
        <v>827</v>
      </c>
      <c r="AV84" s="52">
        <v>0.2</v>
      </c>
      <c r="AW84" s="52" t="s">
        <v>839</v>
      </c>
      <c r="AX84" s="52" t="s">
        <v>677</v>
      </c>
      <c r="AY84" s="48" t="s">
        <v>789</v>
      </c>
      <c r="AZ84" s="48">
        <v>2300</v>
      </c>
      <c r="BA84" s="44" t="s">
        <v>790</v>
      </c>
      <c r="BB84" s="44" t="s">
        <v>275</v>
      </c>
      <c r="BC84" s="57">
        <v>10</v>
      </c>
      <c r="BD84" s="75">
        <v>160</v>
      </c>
      <c r="BE84" s="57">
        <v>0.26</v>
      </c>
      <c r="BF84" s="57">
        <v>0.26</v>
      </c>
      <c r="BG84" s="61" t="s">
        <v>841</v>
      </c>
      <c r="BH84" s="61" t="s">
        <v>840</v>
      </c>
      <c r="BI84" s="79">
        <v>17</v>
      </c>
      <c r="BJ84" s="79">
        <v>17</v>
      </c>
      <c r="BK84" s="65" t="s">
        <v>790</v>
      </c>
      <c r="BL84" s="65">
        <v>5</v>
      </c>
      <c r="BM84" s="66" t="s">
        <v>1140</v>
      </c>
      <c r="BN84" s="66" t="s">
        <v>1517</v>
      </c>
    </row>
    <row r="85" spans="1:66" s="14" customFormat="1" ht="35.1" customHeight="1" x14ac:dyDescent="0.2">
      <c r="A85" s="34" t="s">
        <v>9</v>
      </c>
      <c r="B85" s="133"/>
      <c r="C85" s="34" t="s">
        <v>1170</v>
      </c>
      <c r="D85" s="34" t="s">
        <v>1321</v>
      </c>
      <c r="E85" s="123">
        <v>5296</v>
      </c>
      <c r="F85" s="22"/>
      <c r="G85" s="22"/>
      <c r="H85" s="22"/>
      <c r="I85" s="22"/>
      <c r="J85" s="142">
        <v>52</v>
      </c>
      <c r="K85" s="142" t="s">
        <v>687</v>
      </c>
      <c r="L85" s="142"/>
      <c r="M85" s="142"/>
      <c r="N85" s="165" t="s">
        <v>276</v>
      </c>
      <c r="O85" s="22"/>
      <c r="P85" s="22"/>
      <c r="Q85" s="22" t="s">
        <v>1649</v>
      </c>
      <c r="R85" s="98" t="s">
        <v>1025</v>
      </c>
      <c r="S85" s="98" t="s">
        <v>1261</v>
      </c>
      <c r="T85" s="98" t="s">
        <v>634</v>
      </c>
      <c r="U85" s="39">
        <v>2.5</v>
      </c>
      <c r="V85" s="39">
        <v>0.25</v>
      </c>
      <c r="W85" s="39">
        <v>1600</v>
      </c>
      <c r="X85" s="39">
        <v>160</v>
      </c>
      <c r="Y85" s="39" t="s">
        <v>818</v>
      </c>
      <c r="Z85" s="39" t="s">
        <v>790</v>
      </c>
      <c r="AA85" s="42" t="s">
        <v>1522</v>
      </c>
      <c r="AB85" s="42" t="s">
        <v>1154</v>
      </c>
      <c r="AC85" s="42" t="s">
        <v>1126</v>
      </c>
      <c r="AD85" s="86" t="s">
        <v>276</v>
      </c>
      <c r="AE85" s="86">
        <v>2.5</v>
      </c>
      <c r="AF85" s="86" t="s">
        <v>854</v>
      </c>
      <c r="AG85" s="86">
        <v>2.5</v>
      </c>
      <c r="AH85" s="86">
        <v>1550</v>
      </c>
      <c r="AI85" s="86">
        <v>2.5</v>
      </c>
      <c r="AJ85" s="86" t="s">
        <v>854</v>
      </c>
      <c r="AK85" s="86">
        <v>0.25</v>
      </c>
      <c r="AL85" s="86" t="s">
        <v>854</v>
      </c>
      <c r="AM85" s="86">
        <v>155</v>
      </c>
      <c r="AN85" s="86">
        <v>0.25</v>
      </c>
      <c r="AO85" s="86" t="s">
        <v>854</v>
      </c>
      <c r="AP85" s="86" t="s">
        <v>818</v>
      </c>
      <c r="AQ85" s="71">
        <v>10</v>
      </c>
      <c r="AR85" s="71">
        <v>2.5</v>
      </c>
      <c r="AS85" s="71">
        <v>10</v>
      </c>
      <c r="AT85" s="71">
        <v>1550</v>
      </c>
      <c r="AU85" s="55">
        <v>100</v>
      </c>
      <c r="AV85" s="55">
        <v>0.25</v>
      </c>
      <c r="AW85" s="55">
        <v>100</v>
      </c>
      <c r="AX85" s="55">
        <v>155</v>
      </c>
      <c r="AY85" s="48" t="s">
        <v>789</v>
      </c>
      <c r="AZ85" s="48">
        <v>48.8</v>
      </c>
      <c r="BA85" s="44" t="s">
        <v>789</v>
      </c>
      <c r="BB85" s="44">
        <v>4.88</v>
      </c>
      <c r="BC85" s="57" t="s">
        <v>790</v>
      </c>
      <c r="BD85" s="57" t="s">
        <v>1058</v>
      </c>
      <c r="BE85" s="57" t="s">
        <v>1058</v>
      </c>
      <c r="BF85" s="57" t="s">
        <v>1058</v>
      </c>
      <c r="BG85" s="61">
        <v>90</v>
      </c>
      <c r="BH85" s="61">
        <v>1963</v>
      </c>
      <c r="BI85" s="80">
        <v>701</v>
      </c>
      <c r="BJ85" s="80">
        <v>701</v>
      </c>
      <c r="BK85" s="65">
        <v>90</v>
      </c>
      <c r="BL85" s="65">
        <v>112</v>
      </c>
      <c r="BM85" s="66" t="s">
        <v>1156</v>
      </c>
      <c r="BN85" s="66"/>
    </row>
    <row r="86" spans="1:66" s="14" customFormat="1" ht="35.1" customHeight="1" x14ac:dyDescent="0.2">
      <c r="A86" s="34" t="s">
        <v>273</v>
      </c>
      <c r="B86" s="133"/>
      <c r="C86" s="34" t="s">
        <v>1322</v>
      </c>
      <c r="D86" s="34" t="s">
        <v>274</v>
      </c>
      <c r="E86" s="123">
        <v>1866</v>
      </c>
      <c r="F86" s="22"/>
      <c r="G86" s="22"/>
      <c r="H86" s="22"/>
      <c r="I86" s="22"/>
      <c r="J86" s="142"/>
      <c r="K86" s="142"/>
      <c r="L86" s="142"/>
      <c r="M86" s="142"/>
      <c r="N86" s="165"/>
      <c r="O86" s="22" t="s">
        <v>633</v>
      </c>
      <c r="P86" s="22" t="s">
        <v>633</v>
      </c>
      <c r="Q86" s="22" t="s">
        <v>1647</v>
      </c>
      <c r="R86" s="98"/>
      <c r="S86" s="98"/>
      <c r="T86" s="98" t="s">
        <v>1647</v>
      </c>
      <c r="U86" s="39" t="s">
        <v>790</v>
      </c>
      <c r="V86" s="39" t="s">
        <v>790</v>
      </c>
      <c r="W86" s="39" t="s">
        <v>790</v>
      </c>
      <c r="X86" s="39" t="s">
        <v>790</v>
      </c>
      <c r="Y86" s="39" t="s">
        <v>790</v>
      </c>
      <c r="Z86" s="39">
        <v>5.0000000000000004E-6</v>
      </c>
      <c r="AA86" s="42" t="s">
        <v>1100</v>
      </c>
      <c r="AB86" s="42" t="s">
        <v>918</v>
      </c>
      <c r="AC86" s="42">
        <v>41236</v>
      </c>
      <c r="AD86" s="86" t="s">
        <v>888</v>
      </c>
      <c r="AE86" s="86">
        <v>5.0000000000000004E-6</v>
      </c>
      <c r="AF86" s="86" t="s">
        <v>1255</v>
      </c>
      <c r="AG86" s="86">
        <v>5.0000000000000004E-6</v>
      </c>
      <c r="AH86" s="86">
        <v>6.6000000000000003E-2</v>
      </c>
      <c r="AI86" s="86">
        <v>5.0000000000000004E-6</v>
      </c>
      <c r="AJ86" s="86" t="s">
        <v>1211</v>
      </c>
      <c r="AK86" s="86">
        <v>4.9999999999999998E-7</v>
      </c>
      <c r="AL86" s="86" t="s">
        <v>1255</v>
      </c>
      <c r="AM86" s="86">
        <v>0.01</v>
      </c>
      <c r="AN86" s="86">
        <v>4.9999999999999998E-7</v>
      </c>
      <c r="AO86" s="86" t="s">
        <v>1211</v>
      </c>
      <c r="AP86" s="86">
        <v>3</v>
      </c>
      <c r="AQ86" s="71">
        <v>100</v>
      </c>
      <c r="AR86" s="71">
        <v>1E-3</v>
      </c>
      <c r="AS86" s="71">
        <v>100</v>
      </c>
      <c r="AT86" s="71">
        <v>6.6000000000000003E-2</v>
      </c>
      <c r="AU86" s="55">
        <v>1000</v>
      </c>
      <c r="AV86" s="55">
        <v>1E-4</v>
      </c>
      <c r="AW86" s="55">
        <v>500</v>
      </c>
      <c r="AX86" s="55">
        <v>0.01</v>
      </c>
      <c r="AY86" s="48">
        <v>100</v>
      </c>
      <c r="AZ86" s="48">
        <v>179</v>
      </c>
      <c r="BA86" s="44">
        <v>1000</v>
      </c>
      <c r="BB86" s="44">
        <v>17.899999999999999</v>
      </c>
      <c r="BC86" s="57">
        <v>300</v>
      </c>
      <c r="BD86" s="57">
        <v>3.3330000000000002</v>
      </c>
      <c r="BE86" s="57">
        <v>5.0000000000000004E-6</v>
      </c>
      <c r="BF86" s="57">
        <v>4.9999999999999998E-7</v>
      </c>
      <c r="BG86" s="61">
        <v>1000</v>
      </c>
      <c r="BH86" s="61">
        <v>3</v>
      </c>
      <c r="BI86" s="80">
        <v>5.0000000000000004E-6</v>
      </c>
      <c r="BJ86" s="80">
        <v>4.9999999999999998E-7</v>
      </c>
      <c r="BK86" s="65" t="s">
        <v>790</v>
      </c>
      <c r="BL86" s="65">
        <v>0.1</v>
      </c>
      <c r="BM86" s="66" t="s">
        <v>1140</v>
      </c>
      <c r="BN86" s="66" t="s">
        <v>1517</v>
      </c>
    </row>
    <row r="87" spans="1:66" s="14" customFormat="1" ht="35.1" customHeight="1" x14ac:dyDescent="0.2">
      <c r="A87" s="18" t="s">
        <v>195</v>
      </c>
      <c r="B87" s="121"/>
      <c r="C87" s="18" t="s">
        <v>144</v>
      </c>
      <c r="D87" s="18" t="s">
        <v>1550</v>
      </c>
      <c r="E87" s="123">
        <v>1135</v>
      </c>
      <c r="F87" s="22">
        <v>32</v>
      </c>
      <c r="G87" s="22" t="s">
        <v>687</v>
      </c>
      <c r="H87" s="22">
        <v>32</v>
      </c>
      <c r="I87" s="22" t="s">
        <v>687</v>
      </c>
      <c r="J87" s="142">
        <v>32</v>
      </c>
      <c r="K87" s="142" t="s">
        <v>687</v>
      </c>
      <c r="L87" s="142"/>
      <c r="M87" s="142"/>
      <c r="N87" s="165"/>
      <c r="O87" s="22" t="s">
        <v>634</v>
      </c>
      <c r="P87" s="22" t="s">
        <v>634</v>
      </c>
      <c r="Q87" s="22" t="s">
        <v>1646</v>
      </c>
      <c r="R87" s="98"/>
      <c r="S87" s="98" t="s">
        <v>1262</v>
      </c>
      <c r="T87" s="98" t="s">
        <v>634</v>
      </c>
      <c r="U87" s="39">
        <v>2.5</v>
      </c>
      <c r="V87" s="39">
        <v>2.5</v>
      </c>
      <c r="W87" s="39" t="s">
        <v>790</v>
      </c>
      <c r="X87" s="39" t="s">
        <v>790</v>
      </c>
      <c r="Y87" s="39" t="s">
        <v>818</v>
      </c>
      <c r="Z87" s="39" t="s">
        <v>790</v>
      </c>
      <c r="AA87" s="42" t="s">
        <v>1522</v>
      </c>
      <c r="AB87" s="42" t="s">
        <v>890</v>
      </c>
      <c r="AC87" s="42" t="s">
        <v>929</v>
      </c>
      <c r="AD87" s="86" t="s">
        <v>276</v>
      </c>
      <c r="AE87" s="86">
        <v>2.5</v>
      </c>
      <c r="AF87" s="86" t="s">
        <v>1247</v>
      </c>
      <c r="AG87" s="86">
        <v>2.5</v>
      </c>
      <c r="AH87" s="86">
        <v>270</v>
      </c>
      <c r="AI87" s="86">
        <v>2.5</v>
      </c>
      <c r="AJ87" s="86" t="s">
        <v>1247</v>
      </c>
      <c r="AK87" s="86">
        <v>2.5</v>
      </c>
      <c r="AL87" s="86" t="s">
        <v>1247</v>
      </c>
      <c r="AM87" s="86">
        <v>270</v>
      </c>
      <c r="AN87" s="86">
        <v>2.5</v>
      </c>
      <c r="AO87" s="86" t="s">
        <v>1247</v>
      </c>
      <c r="AP87" s="86" t="s">
        <v>818</v>
      </c>
      <c r="AQ87" s="69">
        <v>10</v>
      </c>
      <c r="AR87" s="70">
        <v>146</v>
      </c>
      <c r="AS87" s="70">
        <v>50</v>
      </c>
      <c r="AT87" s="70">
        <v>270</v>
      </c>
      <c r="AU87" s="52">
        <v>10</v>
      </c>
      <c r="AV87" s="52">
        <v>146</v>
      </c>
      <c r="AW87" s="52">
        <v>50</v>
      </c>
      <c r="AX87" s="52">
        <v>270</v>
      </c>
      <c r="AY87" s="48">
        <v>100</v>
      </c>
      <c r="AZ87" s="48">
        <v>55</v>
      </c>
      <c r="BA87" s="44">
        <v>100</v>
      </c>
      <c r="BB87" s="44">
        <v>55</v>
      </c>
      <c r="BC87" s="57" t="s">
        <v>790</v>
      </c>
      <c r="BD87" s="75" t="s">
        <v>1058</v>
      </c>
      <c r="BE87" s="57" t="s">
        <v>1058</v>
      </c>
      <c r="BF87" s="57" t="s">
        <v>1058</v>
      </c>
      <c r="BG87" s="61" t="s">
        <v>790</v>
      </c>
      <c r="BH87" s="82" t="s">
        <v>275</v>
      </c>
      <c r="BI87" s="82" t="s">
        <v>275</v>
      </c>
      <c r="BJ87" s="82" t="s">
        <v>275</v>
      </c>
      <c r="BK87" s="65" t="s">
        <v>790</v>
      </c>
      <c r="BL87" s="65" t="s">
        <v>1218</v>
      </c>
      <c r="BM87" s="65" t="s">
        <v>1140</v>
      </c>
      <c r="BN87" s="65" t="s">
        <v>1517</v>
      </c>
    </row>
    <row r="88" spans="1:66" s="14" customFormat="1" ht="35.1" customHeight="1" x14ac:dyDescent="0.2">
      <c r="A88" s="25" t="s">
        <v>84</v>
      </c>
      <c r="B88" s="123"/>
      <c r="C88" s="26" t="s">
        <v>904</v>
      </c>
      <c r="D88" s="26" t="s">
        <v>904</v>
      </c>
      <c r="E88" s="129">
        <v>1474</v>
      </c>
      <c r="F88" s="22"/>
      <c r="G88" s="22"/>
      <c r="H88" s="22"/>
      <c r="I88" s="22"/>
      <c r="J88" s="142"/>
      <c r="K88" s="142"/>
      <c r="L88" s="142"/>
      <c r="M88" s="142"/>
      <c r="N88" s="165"/>
      <c r="O88" s="22"/>
      <c r="P88" s="22" t="s">
        <v>633</v>
      </c>
      <c r="Q88" s="22" t="s">
        <v>1647</v>
      </c>
      <c r="R88" s="98"/>
      <c r="S88" s="98"/>
      <c r="T88" s="98" t="s">
        <v>1647</v>
      </c>
      <c r="U88" s="39" t="s">
        <v>790</v>
      </c>
      <c r="V88" s="39" t="s">
        <v>790</v>
      </c>
      <c r="W88" s="39" t="s">
        <v>790</v>
      </c>
      <c r="X88" s="39" t="s">
        <v>790</v>
      </c>
      <c r="Y88" s="39" t="s">
        <v>790</v>
      </c>
      <c r="Z88" s="39">
        <v>4</v>
      </c>
      <c r="AA88" s="42" t="s">
        <v>1100</v>
      </c>
      <c r="AB88" s="42" t="s">
        <v>919</v>
      </c>
      <c r="AC88" s="42">
        <v>41600</v>
      </c>
      <c r="AD88" s="86" t="s">
        <v>862</v>
      </c>
      <c r="AE88" s="86">
        <v>4</v>
      </c>
      <c r="AF88" s="86" t="s">
        <v>854</v>
      </c>
      <c r="AG88" s="148">
        <v>0.1</v>
      </c>
      <c r="AH88" s="86">
        <v>43</v>
      </c>
      <c r="AI88" s="86">
        <v>4</v>
      </c>
      <c r="AJ88" s="86" t="s">
        <v>854</v>
      </c>
      <c r="AK88" s="86">
        <v>0.8</v>
      </c>
      <c r="AL88" s="86" t="s">
        <v>854</v>
      </c>
      <c r="AM88" s="86">
        <v>4.3</v>
      </c>
      <c r="AN88" s="86">
        <v>0.8</v>
      </c>
      <c r="AO88" s="86" t="s">
        <v>854</v>
      </c>
      <c r="AP88" s="86" t="s">
        <v>818</v>
      </c>
      <c r="AQ88" s="71">
        <v>10</v>
      </c>
      <c r="AR88" s="72">
        <v>4</v>
      </c>
      <c r="AS88" s="72">
        <v>10</v>
      </c>
      <c r="AT88" s="72">
        <v>43</v>
      </c>
      <c r="AU88" s="55">
        <v>50</v>
      </c>
      <c r="AV88" s="55">
        <v>0.8</v>
      </c>
      <c r="AW88" s="55">
        <v>100</v>
      </c>
      <c r="AX88" s="55">
        <v>4.3</v>
      </c>
      <c r="AY88" s="48" t="s">
        <v>789</v>
      </c>
      <c r="AZ88" s="48">
        <v>60</v>
      </c>
      <c r="BA88" s="44" t="s">
        <v>789</v>
      </c>
      <c r="BB88" s="44">
        <v>12</v>
      </c>
      <c r="BC88" s="57">
        <v>30</v>
      </c>
      <c r="BD88" s="57">
        <v>6670</v>
      </c>
      <c r="BE88" s="57">
        <v>1390</v>
      </c>
      <c r="BF88" s="57">
        <v>1390</v>
      </c>
      <c r="BG88" s="61">
        <v>300</v>
      </c>
      <c r="BH88" s="61">
        <v>1000</v>
      </c>
      <c r="BI88" s="61">
        <v>7</v>
      </c>
      <c r="BJ88" s="61">
        <v>7</v>
      </c>
      <c r="BK88" s="65" t="s">
        <v>790</v>
      </c>
      <c r="BL88" s="65">
        <v>0.1</v>
      </c>
      <c r="BM88" s="65" t="s">
        <v>1140</v>
      </c>
      <c r="BN88" s="65" t="s">
        <v>1517</v>
      </c>
    </row>
    <row r="89" spans="1:66" s="14" customFormat="1" ht="35.1" customHeight="1" x14ac:dyDescent="0.2">
      <c r="A89" s="18" t="s">
        <v>556</v>
      </c>
      <c r="B89" s="121"/>
      <c r="C89" s="24" t="s">
        <v>20</v>
      </c>
      <c r="D89" s="24" t="s">
        <v>20</v>
      </c>
      <c r="E89" s="123">
        <v>1083</v>
      </c>
      <c r="F89" s="22">
        <v>9</v>
      </c>
      <c r="G89" s="22" t="s">
        <v>687</v>
      </c>
      <c r="H89" s="22">
        <v>9</v>
      </c>
      <c r="I89" s="22" t="s">
        <v>687</v>
      </c>
      <c r="J89" s="142">
        <v>9</v>
      </c>
      <c r="K89" s="142" t="s">
        <v>431</v>
      </c>
      <c r="L89" s="142" t="s">
        <v>1227</v>
      </c>
      <c r="M89" s="142" t="s">
        <v>1228</v>
      </c>
      <c r="N89" s="165"/>
      <c r="O89" s="22" t="s">
        <v>634</v>
      </c>
      <c r="P89" s="22" t="s">
        <v>634</v>
      </c>
      <c r="Q89" s="22" t="s">
        <v>1646</v>
      </c>
      <c r="R89" s="98"/>
      <c r="S89" s="98" t="s">
        <v>1114</v>
      </c>
      <c r="T89" s="98" t="s">
        <v>634</v>
      </c>
      <c r="U89" s="39">
        <v>4.6000000000000001E-4</v>
      </c>
      <c r="V89" s="39">
        <v>4.6000000000000001E-4</v>
      </c>
      <c r="W89" s="39">
        <v>2.5999999999999999E-3</v>
      </c>
      <c r="X89" s="39">
        <v>5.1999999999999995E-4</v>
      </c>
      <c r="Y89" s="39" t="s">
        <v>818</v>
      </c>
      <c r="Z89" s="39" t="s">
        <v>790</v>
      </c>
      <c r="AA89" s="42" t="s">
        <v>1522</v>
      </c>
      <c r="AB89" s="42" t="s">
        <v>1120</v>
      </c>
      <c r="AC89" s="42" t="s">
        <v>929</v>
      </c>
      <c r="AD89" s="86" t="s">
        <v>276</v>
      </c>
      <c r="AE89" s="145">
        <v>4.6000000000000001E-4</v>
      </c>
      <c r="AF89" s="86" t="s">
        <v>854</v>
      </c>
      <c r="AG89" s="145">
        <v>4.6000000000000001E-4</v>
      </c>
      <c r="AH89" s="86">
        <v>2.5999999999999999E-3</v>
      </c>
      <c r="AI89" s="145">
        <v>4.6000000000000001E-4</v>
      </c>
      <c r="AJ89" s="86" t="s">
        <v>854</v>
      </c>
      <c r="AK89" s="145">
        <v>4.6E-5</v>
      </c>
      <c r="AL89" s="86" t="s">
        <v>854</v>
      </c>
      <c r="AM89" s="145">
        <v>5.1999999999999995E-4</v>
      </c>
      <c r="AN89" s="145">
        <v>4.6E-5</v>
      </c>
      <c r="AO89" s="86" t="s">
        <v>854</v>
      </c>
      <c r="AP89" s="86" t="s">
        <v>818</v>
      </c>
      <c r="AQ89" s="73">
        <v>10</v>
      </c>
      <c r="AR89" s="153">
        <v>4.6000000000000001E-4</v>
      </c>
      <c r="AS89" s="74" t="s">
        <v>1121</v>
      </c>
      <c r="AT89" s="74">
        <v>2.5999999999999999E-3</v>
      </c>
      <c r="AU89" s="52">
        <v>100</v>
      </c>
      <c r="AV89" s="154">
        <v>4.6E-5</v>
      </c>
      <c r="AW89" s="52" t="s">
        <v>1122</v>
      </c>
      <c r="AX89" s="52">
        <v>5.1999999999999995E-4</v>
      </c>
      <c r="AY89" s="50" t="s">
        <v>789</v>
      </c>
      <c r="AZ89" s="48">
        <v>1.43E-2</v>
      </c>
      <c r="BA89" s="46" t="s">
        <v>789</v>
      </c>
      <c r="BB89" s="44">
        <v>1.4300000000000001E-3</v>
      </c>
      <c r="BC89" s="59">
        <v>10</v>
      </c>
      <c r="BD89" s="59" t="s">
        <v>1135</v>
      </c>
      <c r="BE89" s="59">
        <v>1.14E-3</v>
      </c>
      <c r="BF89" s="155">
        <v>5.7000000000000003E-5</v>
      </c>
      <c r="BG89" s="63">
        <v>100</v>
      </c>
      <c r="BH89" s="63">
        <v>122.7</v>
      </c>
      <c r="BI89" s="63">
        <v>3.1700000000000001E-3</v>
      </c>
      <c r="BJ89" s="63">
        <v>3.1700000000000001E-3</v>
      </c>
      <c r="BK89" s="68" t="s">
        <v>790</v>
      </c>
      <c r="BL89" s="68">
        <v>0.1</v>
      </c>
      <c r="BM89" s="65" t="s">
        <v>1140</v>
      </c>
      <c r="BN89" s="65" t="s">
        <v>1517</v>
      </c>
    </row>
    <row r="90" spans="1:66" s="14" customFormat="1" ht="35.1" customHeight="1" x14ac:dyDescent="0.2">
      <c r="A90" s="18" t="s">
        <v>85</v>
      </c>
      <c r="B90" s="121"/>
      <c r="C90" s="24" t="s">
        <v>21</v>
      </c>
      <c r="D90" s="24" t="s">
        <v>21</v>
      </c>
      <c r="E90" s="123">
        <v>1136</v>
      </c>
      <c r="F90" s="22"/>
      <c r="G90" s="22"/>
      <c r="H90" s="22"/>
      <c r="I90" s="22"/>
      <c r="J90" s="142"/>
      <c r="K90" s="142"/>
      <c r="L90" s="142"/>
      <c r="M90" s="142"/>
      <c r="N90" s="165"/>
      <c r="O90" s="22" t="s">
        <v>633</v>
      </c>
      <c r="P90" s="22" t="s">
        <v>633</v>
      </c>
      <c r="Q90" s="22" t="s">
        <v>1647</v>
      </c>
      <c r="R90" s="98"/>
      <c r="S90" s="98"/>
      <c r="T90" s="98" t="s">
        <v>1647</v>
      </c>
      <c r="U90" s="39" t="s">
        <v>790</v>
      </c>
      <c r="V90" s="39" t="s">
        <v>790</v>
      </c>
      <c r="W90" s="39" t="s">
        <v>790</v>
      </c>
      <c r="X90" s="39" t="s">
        <v>790</v>
      </c>
      <c r="Y90" s="39" t="s">
        <v>790</v>
      </c>
      <c r="Z90" s="39">
        <v>0.1</v>
      </c>
      <c r="AA90" s="42" t="s">
        <v>1100</v>
      </c>
      <c r="AB90" s="42" t="s">
        <v>918</v>
      </c>
      <c r="AC90" s="42">
        <v>41236</v>
      </c>
      <c r="AD90" s="86" t="s">
        <v>887</v>
      </c>
      <c r="AE90" s="86">
        <v>0.1</v>
      </c>
      <c r="AF90" s="86" t="s">
        <v>1256</v>
      </c>
      <c r="AG90" s="148">
        <v>0.1</v>
      </c>
      <c r="AH90" s="86">
        <v>2</v>
      </c>
      <c r="AI90" s="86">
        <v>0.1</v>
      </c>
      <c r="AJ90" s="86" t="s">
        <v>854</v>
      </c>
      <c r="AK90" s="86">
        <v>0.01</v>
      </c>
      <c r="AL90" s="86" t="s">
        <v>854</v>
      </c>
      <c r="AM90" s="86">
        <v>0.2</v>
      </c>
      <c r="AN90" s="86">
        <v>0.01</v>
      </c>
      <c r="AO90" s="86" t="s">
        <v>854</v>
      </c>
      <c r="AP90" s="86" t="s">
        <v>818</v>
      </c>
      <c r="AQ90" s="73">
        <v>10</v>
      </c>
      <c r="AR90" s="74">
        <v>0.1</v>
      </c>
      <c r="AS90" s="74">
        <v>10</v>
      </c>
      <c r="AT90" s="74">
        <v>2</v>
      </c>
      <c r="AU90" s="52">
        <v>100</v>
      </c>
      <c r="AV90" s="52">
        <v>0.01</v>
      </c>
      <c r="AW90" s="52">
        <v>100</v>
      </c>
      <c r="AX90" s="52">
        <v>0.2</v>
      </c>
      <c r="AY90" s="50" t="s">
        <v>789</v>
      </c>
      <c r="AZ90" s="48">
        <v>0.7</v>
      </c>
      <c r="BA90" s="46" t="s">
        <v>789</v>
      </c>
      <c r="BB90" s="44">
        <v>7.0000000000000007E-2</v>
      </c>
      <c r="BC90" s="59">
        <v>30</v>
      </c>
      <c r="BD90" s="59">
        <v>2933</v>
      </c>
      <c r="BE90" s="59">
        <v>226</v>
      </c>
      <c r="BF90" s="59">
        <v>226</v>
      </c>
      <c r="BG90" s="63">
        <v>1000</v>
      </c>
      <c r="BH90" s="63">
        <v>688</v>
      </c>
      <c r="BI90" s="63">
        <v>53</v>
      </c>
      <c r="BJ90" s="63">
        <v>53</v>
      </c>
      <c r="BK90" s="68" t="s">
        <v>790</v>
      </c>
      <c r="BL90" s="68">
        <v>0.1</v>
      </c>
      <c r="BM90" s="65" t="s">
        <v>1140</v>
      </c>
      <c r="BN90" s="65" t="s">
        <v>1517</v>
      </c>
    </row>
    <row r="91" spans="1:66" s="14" customFormat="1" ht="35.1" customHeight="1" x14ac:dyDescent="0.2">
      <c r="A91" s="18" t="s">
        <v>234</v>
      </c>
      <c r="B91" s="121"/>
      <c r="C91" s="18" t="s">
        <v>169</v>
      </c>
      <c r="D91" s="18" t="s">
        <v>1346</v>
      </c>
      <c r="E91" s="123">
        <v>1389</v>
      </c>
      <c r="F91" s="22"/>
      <c r="G91" s="22"/>
      <c r="H91" s="22"/>
      <c r="I91" s="22"/>
      <c r="J91" s="142"/>
      <c r="K91" s="142"/>
      <c r="L91" s="142"/>
      <c r="M91" s="142"/>
      <c r="N91" s="165"/>
      <c r="O91" s="22" t="s">
        <v>633</v>
      </c>
      <c r="P91" s="22" t="s">
        <v>633</v>
      </c>
      <c r="Q91" s="22" t="s">
        <v>1647</v>
      </c>
      <c r="R91" s="98"/>
      <c r="S91" s="98"/>
      <c r="T91" s="98" t="s">
        <v>1647</v>
      </c>
      <c r="U91" s="39" t="s">
        <v>790</v>
      </c>
      <c r="V91" s="39" t="s">
        <v>790</v>
      </c>
      <c r="W91" s="39" t="s">
        <v>790</v>
      </c>
      <c r="X91" s="39" t="s">
        <v>790</v>
      </c>
      <c r="Y91" s="39" t="s">
        <v>790</v>
      </c>
      <c r="Z91" s="39">
        <v>3.4</v>
      </c>
      <c r="AA91" s="42" t="s">
        <v>1100</v>
      </c>
      <c r="AB91" s="42" t="s">
        <v>892</v>
      </c>
      <c r="AC91" s="42" t="s">
        <v>926</v>
      </c>
      <c r="AD91" s="86" t="s">
        <v>886</v>
      </c>
      <c r="AE91" s="86">
        <v>3.4</v>
      </c>
      <c r="AF91" s="86" t="s">
        <v>854</v>
      </c>
      <c r="AG91" s="148">
        <v>3.4</v>
      </c>
      <c r="AH91" s="86" t="s">
        <v>791</v>
      </c>
      <c r="AI91" s="86">
        <v>3.4</v>
      </c>
      <c r="AJ91" s="86" t="s">
        <v>854</v>
      </c>
      <c r="AK91" s="86" t="s">
        <v>791</v>
      </c>
      <c r="AL91" s="86" t="s">
        <v>790</v>
      </c>
      <c r="AM91" s="86" t="s">
        <v>791</v>
      </c>
      <c r="AN91" s="86" t="s">
        <v>275</v>
      </c>
      <c r="AO91" s="86" t="s">
        <v>790</v>
      </c>
      <c r="AP91" s="86" t="s">
        <v>818</v>
      </c>
      <c r="AQ91" s="70" t="s">
        <v>870</v>
      </c>
      <c r="AR91" s="70">
        <v>3.4</v>
      </c>
      <c r="AS91" s="70" t="s">
        <v>790</v>
      </c>
      <c r="AT91" s="70" t="s">
        <v>791</v>
      </c>
      <c r="AU91" s="52" t="s">
        <v>790</v>
      </c>
      <c r="AV91" s="52" t="s">
        <v>791</v>
      </c>
      <c r="AW91" s="52" t="s">
        <v>790</v>
      </c>
      <c r="AX91" s="52" t="s">
        <v>791</v>
      </c>
      <c r="AY91" s="48" t="s">
        <v>790</v>
      </c>
      <c r="AZ91" s="48" t="s">
        <v>791</v>
      </c>
      <c r="BA91" s="44" t="s">
        <v>790</v>
      </c>
      <c r="BB91" s="44" t="s">
        <v>791</v>
      </c>
      <c r="BC91" s="57"/>
      <c r="BD91" s="75"/>
      <c r="BE91" s="57"/>
      <c r="BF91" s="57"/>
      <c r="BG91" s="61"/>
      <c r="BH91" s="61"/>
      <c r="BI91" s="61"/>
      <c r="BJ91" s="61"/>
      <c r="BK91" s="65" t="s">
        <v>790</v>
      </c>
      <c r="BL91" s="65">
        <v>25</v>
      </c>
      <c r="BM91" s="66" t="s">
        <v>1140</v>
      </c>
      <c r="BN91" s="66" t="s">
        <v>1517</v>
      </c>
    </row>
    <row r="92" spans="1:66" s="14" customFormat="1" ht="35.1" customHeight="1" x14ac:dyDescent="0.2">
      <c r="A92" s="18" t="s">
        <v>1151</v>
      </c>
      <c r="B92" s="121"/>
      <c r="C92" s="18" t="s">
        <v>1147</v>
      </c>
      <c r="D92" s="18" t="s">
        <v>1347</v>
      </c>
      <c r="E92" s="123">
        <v>1476</v>
      </c>
      <c r="F92" s="22"/>
      <c r="G92" s="22"/>
      <c r="H92" s="22"/>
      <c r="I92" s="22"/>
      <c r="J92" s="142">
        <v>28</v>
      </c>
      <c r="K92" s="142" t="s">
        <v>431</v>
      </c>
      <c r="L92" s="142" t="s">
        <v>1227</v>
      </c>
      <c r="M92" s="142" t="s">
        <v>1228</v>
      </c>
      <c r="N92" s="165" t="s">
        <v>1544</v>
      </c>
      <c r="O92" s="22"/>
      <c r="P92" s="22"/>
      <c r="Q92" s="22" t="s">
        <v>1646</v>
      </c>
      <c r="R92" s="98"/>
      <c r="S92" s="98" t="s">
        <v>1261</v>
      </c>
      <c r="T92" s="98" t="s">
        <v>634</v>
      </c>
      <c r="U92" s="39" t="s">
        <v>896</v>
      </c>
      <c r="V92" s="39" t="s">
        <v>896</v>
      </c>
      <c r="W92" s="39">
        <v>7.0000000000000007E-2</v>
      </c>
      <c r="X92" s="39">
        <v>7.0000000000000001E-3</v>
      </c>
      <c r="Y92" s="39" t="s">
        <v>1193</v>
      </c>
      <c r="Z92" s="39" t="s">
        <v>790</v>
      </c>
      <c r="AA92" s="42" t="s">
        <v>1522</v>
      </c>
      <c r="AB92" s="42" t="s">
        <v>1191</v>
      </c>
      <c r="AC92" s="42" t="s">
        <v>929</v>
      </c>
      <c r="AD92" s="86" t="s">
        <v>1233</v>
      </c>
      <c r="AE92" s="86" t="s">
        <v>817</v>
      </c>
      <c r="AF92" s="86" t="s">
        <v>817</v>
      </c>
      <c r="AG92" s="148" t="s">
        <v>817</v>
      </c>
      <c r="AH92" s="86">
        <v>7.0000000000000007E-2</v>
      </c>
      <c r="AI92" s="86" t="s">
        <v>817</v>
      </c>
      <c r="AJ92" s="86" t="s">
        <v>817</v>
      </c>
      <c r="AK92" s="86" t="s">
        <v>817</v>
      </c>
      <c r="AL92" s="86" t="s">
        <v>817</v>
      </c>
      <c r="AM92" s="86">
        <v>7.0000000000000001E-3</v>
      </c>
      <c r="AN92" s="86" t="s">
        <v>817</v>
      </c>
      <c r="AO92" s="86" t="s">
        <v>817</v>
      </c>
      <c r="AP92" s="86" t="s">
        <v>817</v>
      </c>
      <c r="AQ92" s="70" t="s">
        <v>817</v>
      </c>
      <c r="AR92" s="70" t="s">
        <v>817</v>
      </c>
      <c r="AS92" s="69" t="s">
        <v>834</v>
      </c>
      <c r="AT92" s="70">
        <v>7.0000000000000007E-2</v>
      </c>
      <c r="AU92" s="52" t="s">
        <v>817</v>
      </c>
      <c r="AV92" s="52" t="s">
        <v>817</v>
      </c>
      <c r="AW92" s="53" t="s">
        <v>833</v>
      </c>
      <c r="AX92" s="52">
        <v>7.0000000000000001E-3</v>
      </c>
      <c r="AY92" s="48" t="s">
        <v>790</v>
      </c>
      <c r="AZ92" s="48" t="s">
        <v>275</v>
      </c>
      <c r="BA92" s="44" t="s">
        <v>790</v>
      </c>
      <c r="BB92" s="44" t="s">
        <v>275</v>
      </c>
      <c r="BC92" s="57" t="s">
        <v>790</v>
      </c>
      <c r="BD92" s="75" t="s">
        <v>275</v>
      </c>
      <c r="BE92" s="57" t="s">
        <v>275</v>
      </c>
      <c r="BF92" s="57" t="s">
        <v>275</v>
      </c>
      <c r="BG92" s="61" t="s">
        <v>790</v>
      </c>
      <c r="BH92" s="61" t="s">
        <v>791</v>
      </c>
      <c r="BI92" s="61" t="s">
        <v>791</v>
      </c>
      <c r="BJ92" s="61" t="s">
        <v>791</v>
      </c>
      <c r="BK92" s="65" t="s">
        <v>790</v>
      </c>
      <c r="BL92" s="65" t="s">
        <v>791</v>
      </c>
      <c r="BM92" s="65" t="s">
        <v>790</v>
      </c>
      <c r="BN92" s="65"/>
    </row>
    <row r="93" spans="1:66" s="14" customFormat="1" ht="35.1" customHeight="1" x14ac:dyDescent="0.2">
      <c r="A93" s="33" t="s">
        <v>1172</v>
      </c>
      <c r="B93" s="141"/>
      <c r="C93" s="34" t="s">
        <v>1171</v>
      </c>
      <c r="D93" s="34" t="s">
        <v>1348</v>
      </c>
      <c r="E93" s="126">
        <v>6537</v>
      </c>
      <c r="F93" s="22"/>
      <c r="G93" s="22"/>
      <c r="H93" s="22"/>
      <c r="I93" s="22"/>
      <c r="J93" s="142">
        <v>53</v>
      </c>
      <c r="K93" s="142" t="s">
        <v>687</v>
      </c>
      <c r="L93" s="142"/>
      <c r="M93" s="142" t="s">
        <v>1228</v>
      </c>
      <c r="N93" s="165" t="s">
        <v>276</v>
      </c>
      <c r="O93" s="22"/>
      <c r="P93" s="22"/>
      <c r="Q93" s="22"/>
      <c r="R93" s="98"/>
      <c r="S93" s="98" t="s">
        <v>1261</v>
      </c>
      <c r="T93" s="98" t="s">
        <v>634</v>
      </c>
      <c r="U93" s="39">
        <v>0.13</v>
      </c>
      <c r="V93" s="39">
        <v>1.2999999999999999E-2</v>
      </c>
      <c r="W93" s="39">
        <v>0.13</v>
      </c>
      <c r="X93" s="39">
        <v>1.2999999999999999E-2</v>
      </c>
      <c r="Y93" s="39" t="s">
        <v>818</v>
      </c>
      <c r="Z93" s="39" t="s">
        <v>790</v>
      </c>
      <c r="AA93" s="42" t="s">
        <v>1522</v>
      </c>
      <c r="AB93" s="42" t="s">
        <v>1213</v>
      </c>
      <c r="AC93" s="42" t="s">
        <v>929</v>
      </c>
      <c r="AD93" s="86" t="s">
        <v>276</v>
      </c>
      <c r="AE93" s="86">
        <v>0.13</v>
      </c>
      <c r="AF93" s="86" t="s">
        <v>854</v>
      </c>
      <c r="AG93" s="86">
        <v>0.13</v>
      </c>
      <c r="AH93" s="86">
        <v>0.13</v>
      </c>
      <c r="AI93" s="86">
        <v>0.13</v>
      </c>
      <c r="AJ93" s="86" t="s">
        <v>854</v>
      </c>
      <c r="AK93" s="86">
        <v>1.2999999999999999E-2</v>
      </c>
      <c r="AL93" s="86" t="s">
        <v>854</v>
      </c>
      <c r="AM93" s="86">
        <v>1.2999999999999999E-2</v>
      </c>
      <c r="AN93" s="86">
        <v>1.2999999999999999E-2</v>
      </c>
      <c r="AO93" s="86" t="s">
        <v>854</v>
      </c>
      <c r="AP93" s="86" t="s">
        <v>818</v>
      </c>
      <c r="AQ93" s="71">
        <v>20</v>
      </c>
      <c r="AR93" s="72">
        <v>0.13</v>
      </c>
      <c r="AS93" s="71" t="s">
        <v>834</v>
      </c>
      <c r="AT93" s="72">
        <v>0.13</v>
      </c>
      <c r="AU93" s="55">
        <v>200</v>
      </c>
      <c r="AV93" s="55">
        <v>1.2999999999999999E-2</v>
      </c>
      <c r="AW93" s="55" t="s">
        <v>833</v>
      </c>
      <c r="AX93" s="55">
        <v>1.2999999999999999E-2</v>
      </c>
      <c r="AY93" s="48" t="s">
        <v>790</v>
      </c>
      <c r="AZ93" s="48" t="s">
        <v>791</v>
      </c>
      <c r="BA93" s="44" t="s">
        <v>790</v>
      </c>
      <c r="BB93" s="44" t="s">
        <v>791</v>
      </c>
      <c r="BC93" s="57">
        <v>10</v>
      </c>
      <c r="BD93" s="75">
        <v>4.7000000000000002E-3</v>
      </c>
      <c r="BE93" s="57">
        <v>51.4</v>
      </c>
      <c r="BF93" s="57">
        <v>51.4</v>
      </c>
      <c r="BG93" s="61">
        <v>100</v>
      </c>
      <c r="BH93" s="61">
        <v>171.8</v>
      </c>
      <c r="BI93" s="79">
        <v>2.02</v>
      </c>
      <c r="BJ93" s="79">
        <v>2.02</v>
      </c>
      <c r="BK93" s="65">
        <v>100</v>
      </c>
      <c r="BL93" s="65">
        <v>9.8000000000000007</v>
      </c>
      <c r="BM93" s="65" t="s">
        <v>1156</v>
      </c>
      <c r="BN93" s="65"/>
    </row>
    <row r="94" spans="1:66" s="14" customFormat="1" ht="35.1" customHeight="1" x14ac:dyDescent="0.2">
      <c r="A94" s="33" t="s">
        <v>1174</v>
      </c>
      <c r="B94" s="141"/>
      <c r="C94" s="34" t="s">
        <v>1349</v>
      </c>
      <c r="D94" s="34" t="s">
        <v>1173</v>
      </c>
      <c r="E94" s="126">
        <v>6389</v>
      </c>
      <c r="F94" s="22"/>
      <c r="G94" s="22"/>
      <c r="H94" s="22"/>
      <c r="I94" s="22"/>
      <c r="J94" s="142">
        <v>54</v>
      </c>
      <c r="K94" s="142" t="s">
        <v>687</v>
      </c>
      <c r="L94" s="142"/>
      <c r="M94" s="142"/>
      <c r="N94" s="165" t="s">
        <v>276</v>
      </c>
      <c r="O94" s="22"/>
      <c r="P94" s="22"/>
      <c r="Q94" s="22"/>
      <c r="R94" s="98"/>
      <c r="S94" s="98" t="s">
        <v>1261</v>
      </c>
      <c r="T94" s="98" t="s">
        <v>634</v>
      </c>
      <c r="U94" s="39">
        <v>0.01</v>
      </c>
      <c r="V94" s="39">
        <v>1E-3</v>
      </c>
      <c r="W94" s="39">
        <v>0.34</v>
      </c>
      <c r="X94" s="39">
        <v>3.4000000000000002E-2</v>
      </c>
      <c r="Y94" s="39" t="s">
        <v>818</v>
      </c>
      <c r="Z94" s="39" t="s">
        <v>790</v>
      </c>
      <c r="AA94" s="42" t="s">
        <v>1522</v>
      </c>
      <c r="AB94" s="42" t="s">
        <v>1213</v>
      </c>
      <c r="AC94" s="42" t="s">
        <v>929</v>
      </c>
      <c r="AD94" s="86" t="s">
        <v>276</v>
      </c>
      <c r="AE94" s="86">
        <v>0.01</v>
      </c>
      <c r="AF94" s="86" t="s">
        <v>854</v>
      </c>
      <c r="AG94" s="86">
        <v>0.01</v>
      </c>
      <c r="AH94" s="86">
        <v>0.34</v>
      </c>
      <c r="AI94" s="86">
        <v>0.01</v>
      </c>
      <c r="AJ94" s="86" t="s">
        <v>854</v>
      </c>
      <c r="AK94" s="86">
        <v>1E-3</v>
      </c>
      <c r="AL94" s="86" t="s">
        <v>854</v>
      </c>
      <c r="AM94" s="86">
        <v>3.4000000000000002E-2</v>
      </c>
      <c r="AN94" s="86">
        <v>1E-3</v>
      </c>
      <c r="AO94" s="86" t="s">
        <v>854</v>
      </c>
      <c r="AP94" s="86" t="s">
        <v>818</v>
      </c>
      <c r="AQ94" s="71">
        <v>10</v>
      </c>
      <c r="AR94" s="72">
        <v>0.01</v>
      </c>
      <c r="AS94" s="71">
        <v>10</v>
      </c>
      <c r="AT94" s="72">
        <v>0.34</v>
      </c>
      <c r="AU94" s="55">
        <v>100</v>
      </c>
      <c r="AV94" s="55">
        <v>1E-3</v>
      </c>
      <c r="AW94" s="55">
        <v>100</v>
      </c>
      <c r="AX94" s="55">
        <v>3.4000000000000002E-2</v>
      </c>
      <c r="AY94" s="48" t="s">
        <v>790</v>
      </c>
      <c r="AZ94" s="48" t="s">
        <v>791</v>
      </c>
      <c r="BA94" s="44" t="s">
        <v>790</v>
      </c>
      <c r="BB94" s="44" t="s">
        <v>791</v>
      </c>
      <c r="BC94" s="57" t="s">
        <v>790</v>
      </c>
      <c r="BD94" s="75" t="s">
        <v>1058</v>
      </c>
      <c r="BE94" s="57" t="s">
        <v>1058</v>
      </c>
      <c r="BF94" s="57" t="s">
        <v>1058</v>
      </c>
      <c r="BG94" s="61">
        <v>100</v>
      </c>
      <c r="BH94" s="61">
        <v>12270</v>
      </c>
      <c r="BI94" s="79" t="s">
        <v>791</v>
      </c>
      <c r="BJ94" s="79" t="s">
        <v>791</v>
      </c>
      <c r="BK94" s="65" t="s">
        <v>790</v>
      </c>
      <c r="BL94" s="65">
        <v>0.1</v>
      </c>
      <c r="BM94" s="65" t="s">
        <v>1140</v>
      </c>
      <c r="BN94" s="65" t="s">
        <v>1517</v>
      </c>
    </row>
    <row r="95" spans="1:66" s="14" customFormat="1" ht="35.1" customHeight="1" x14ac:dyDescent="0.2">
      <c r="A95" s="33" t="s">
        <v>253</v>
      </c>
      <c r="B95" s="125"/>
      <c r="C95" s="33" t="s">
        <v>185</v>
      </c>
      <c r="D95" s="33" t="s">
        <v>1350</v>
      </c>
      <c r="E95" s="126">
        <v>2879</v>
      </c>
      <c r="F95" s="22">
        <v>30</v>
      </c>
      <c r="G95" s="22" t="s">
        <v>431</v>
      </c>
      <c r="H95" s="22">
        <v>30</v>
      </c>
      <c r="I95" s="22" t="s">
        <v>431</v>
      </c>
      <c r="J95" s="142">
        <v>30</v>
      </c>
      <c r="K95" s="142" t="s">
        <v>431</v>
      </c>
      <c r="L95" s="142" t="s">
        <v>1227</v>
      </c>
      <c r="M95" s="142" t="s">
        <v>1228</v>
      </c>
      <c r="N95" s="165" t="s">
        <v>1534</v>
      </c>
      <c r="O95" s="22" t="s">
        <v>634</v>
      </c>
      <c r="P95" s="22" t="s">
        <v>634</v>
      </c>
      <c r="Q95" s="22" t="s">
        <v>1646</v>
      </c>
      <c r="R95" s="98"/>
      <c r="S95" s="98" t="s">
        <v>1114</v>
      </c>
      <c r="T95" s="98" t="s">
        <v>634</v>
      </c>
      <c r="U95" s="39">
        <v>2.0000000000000001E-4</v>
      </c>
      <c r="V95" s="39">
        <v>2.0000000000000001E-4</v>
      </c>
      <c r="W95" s="39">
        <v>1.5E-3</v>
      </c>
      <c r="X95" s="39">
        <v>1.5E-3</v>
      </c>
      <c r="Y95" s="39" t="s">
        <v>1220</v>
      </c>
      <c r="Z95" s="39" t="s">
        <v>790</v>
      </c>
      <c r="AA95" s="42" t="s">
        <v>1522</v>
      </c>
      <c r="AB95" s="42" t="s">
        <v>1221</v>
      </c>
      <c r="AC95" s="42" t="s">
        <v>929</v>
      </c>
      <c r="AD95" s="86" t="s">
        <v>1233</v>
      </c>
      <c r="AE95" s="86">
        <v>2.0000000000000001E-4</v>
      </c>
      <c r="AF95" s="86" t="s">
        <v>854</v>
      </c>
      <c r="AG95" s="147">
        <v>2.0000000000000001E-4</v>
      </c>
      <c r="AH95" s="86">
        <v>1.5E-3</v>
      </c>
      <c r="AI95" s="86">
        <v>2.0000000000000001E-4</v>
      </c>
      <c r="AJ95" s="86" t="s">
        <v>854</v>
      </c>
      <c r="AK95" s="86">
        <v>2.0000000000000001E-4</v>
      </c>
      <c r="AL95" s="86" t="s">
        <v>854</v>
      </c>
      <c r="AM95" s="86">
        <v>1.5E-3</v>
      </c>
      <c r="AN95" s="86">
        <v>2.0000000000000001E-4</v>
      </c>
      <c r="AO95" s="86" t="s">
        <v>854</v>
      </c>
      <c r="AP95" s="86" t="s">
        <v>818</v>
      </c>
      <c r="AQ95" s="71" t="s">
        <v>1219</v>
      </c>
      <c r="AR95" s="72">
        <v>2.0000000000000001E-4</v>
      </c>
      <c r="AS95" s="72">
        <v>10</v>
      </c>
      <c r="AT95" s="72">
        <v>1.5E-3</v>
      </c>
      <c r="AU95" s="55" t="s">
        <v>1219</v>
      </c>
      <c r="AV95" s="55">
        <v>2.0000000000000001E-4</v>
      </c>
      <c r="AW95" s="55">
        <v>10</v>
      </c>
      <c r="AX95" s="55">
        <v>1.5E-3</v>
      </c>
      <c r="AY95" s="48">
        <v>10</v>
      </c>
      <c r="AZ95" s="48">
        <v>1.6</v>
      </c>
      <c r="BA95" s="44">
        <v>10</v>
      </c>
      <c r="BB95" s="44">
        <v>1.6</v>
      </c>
      <c r="BC95" s="57">
        <v>30</v>
      </c>
      <c r="BD95" s="57">
        <v>230</v>
      </c>
      <c r="BE95" s="57">
        <v>3.7999999999999999E-2</v>
      </c>
      <c r="BF95" s="57">
        <v>3.7999999999999999E-2</v>
      </c>
      <c r="BG95" s="61">
        <v>100</v>
      </c>
      <c r="BH95" s="61">
        <v>15.2</v>
      </c>
      <c r="BI95" s="61">
        <v>2.5000000000000001E-3</v>
      </c>
      <c r="BJ95" s="61">
        <v>2.5000000000000001E-3</v>
      </c>
      <c r="BK95" s="65" t="s">
        <v>790</v>
      </c>
      <c r="BL95" s="65" t="s">
        <v>791</v>
      </c>
      <c r="BM95" s="66" t="s">
        <v>790</v>
      </c>
      <c r="BN95" s="66"/>
    </row>
    <row r="96" spans="1:66" s="14" customFormat="1" ht="35.1" customHeight="1" x14ac:dyDescent="0.2">
      <c r="A96" s="18" t="s">
        <v>231</v>
      </c>
      <c r="B96" s="121"/>
      <c r="C96" s="18" t="s">
        <v>166</v>
      </c>
      <c r="D96" s="18" t="s">
        <v>1351</v>
      </c>
      <c r="E96" s="123">
        <v>1392</v>
      </c>
      <c r="F96" s="22"/>
      <c r="G96" s="22"/>
      <c r="H96" s="22"/>
      <c r="I96" s="22"/>
      <c r="J96" s="142"/>
      <c r="K96" s="142"/>
      <c r="L96" s="142"/>
      <c r="M96" s="142"/>
      <c r="N96" s="165"/>
      <c r="O96" s="22" t="s">
        <v>633</v>
      </c>
      <c r="P96" s="22" t="s">
        <v>633</v>
      </c>
      <c r="Q96" s="22" t="s">
        <v>1647</v>
      </c>
      <c r="R96" s="98"/>
      <c r="S96" s="98"/>
      <c r="T96" s="98" t="s">
        <v>1647</v>
      </c>
      <c r="U96" s="39" t="s">
        <v>790</v>
      </c>
      <c r="V96" s="39" t="s">
        <v>790</v>
      </c>
      <c r="W96" s="39" t="s">
        <v>790</v>
      </c>
      <c r="X96" s="39" t="s">
        <v>790</v>
      </c>
      <c r="Y96" s="39" t="s">
        <v>790</v>
      </c>
      <c r="Z96" s="39">
        <v>1.6</v>
      </c>
      <c r="AA96" s="42" t="s">
        <v>1100</v>
      </c>
      <c r="AB96" s="42" t="s">
        <v>892</v>
      </c>
      <c r="AC96" s="42" t="s">
        <v>927</v>
      </c>
      <c r="AD96" s="86" t="s">
        <v>885</v>
      </c>
      <c r="AE96" s="86">
        <v>1.6</v>
      </c>
      <c r="AF96" s="86" t="s">
        <v>854</v>
      </c>
      <c r="AG96" s="86">
        <v>1.6</v>
      </c>
      <c r="AH96" s="86" t="s">
        <v>791</v>
      </c>
      <c r="AI96" s="86">
        <v>1.6</v>
      </c>
      <c r="AJ96" s="86" t="s">
        <v>854</v>
      </c>
      <c r="AK96" s="86">
        <v>0.8</v>
      </c>
      <c r="AL96" s="86" t="s">
        <v>854</v>
      </c>
      <c r="AM96" s="86" t="s">
        <v>791</v>
      </c>
      <c r="AN96" s="86">
        <v>0.8</v>
      </c>
      <c r="AO96" s="86" t="s">
        <v>854</v>
      </c>
      <c r="AP96" s="86" t="s">
        <v>818</v>
      </c>
      <c r="AQ96" s="69">
        <v>2</v>
      </c>
      <c r="AR96" s="70">
        <v>1.6</v>
      </c>
      <c r="AS96" s="72" t="s">
        <v>790</v>
      </c>
      <c r="AT96" s="72" t="s">
        <v>791</v>
      </c>
      <c r="AU96" s="52">
        <v>2</v>
      </c>
      <c r="AV96" s="52">
        <v>0.8</v>
      </c>
      <c r="AW96" s="55" t="s">
        <v>790</v>
      </c>
      <c r="AX96" s="55" t="s">
        <v>791</v>
      </c>
      <c r="AY96" s="48">
        <v>50</v>
      </c>
      <c r="AZ96" s="48">
        <v>800</v>
      </c>
      <c r="BA96" s="44" t="s">
        <v>790</v>
      </c>
      <c r="BB96" s="44" t="s">
        <v>791</v>
      </c>
      <c r="BC96" s="57" t="s">
        <v>790</v>
      </c>
      <c r="BD96" s="57" t="s">
        <v>791</v>
      </c>
      <c r="BE96" s="57" t="s">
        <v>791</v>
      </c>
      <c r="BF96" s="57" t="s">
        <v>791</v>
      </c>
      <c r="BG96" s="61" t="s">
        <v>790</v>
      </c>
      <c r="BH96" s="61" t="s">
        <v>791</v>
      </c>
      <c r="BI96" s="61" t="s">
        <v>791</v>
      </c>
      <c r="BJ96" s="61" t="s">
        <v>791</v>
      </c>
      <c r="BK96" s="65" t="s">
        <v>790</v>
      </c>
      <c r="BL96" s="65">
        <v>2000</v>
      </c>
      <c r="BM96" s="65" t="s">
        <v>1140</v>
      </c>
      <c r="BN96" s="65" t="s">
        <v>1517</v>
      </c>
    </row>
    <row r="97" spans="1:266" s="14" customFormat="1" ht="35.1" customHeight="1" x14ac:dyDescent="0.2">
      <c r="A97" s="18" t="s">
        <v>427</v>
      </c>
      <c r="B97" s="121"/>
      <c r="C97" s="24" t="s">
        <v>428</v>
      </c>
      <c r="D97" s="24" t="s">
        <v>428</v>
      </c>
      <c r="E97" s="126"/>
      <c r="F97" s="22"/>
      <c r="G97" s="22"/>
      <c r="H97" s="22">
        <v>40</v>
      </c>
      <c r="I97" s="22" t="s">
        <v>687</v>
      </c>
      <c r="J97" s="142">
        <v>40</v>
      </c>
      <c r="K97" s="142" t="s">
        <v>687</v>
      </c>
      <c r="L97" s="142"/>
      <c r="M97" s="142"/>
      <c r="N97" s="165"/>
      <c r="O97" s="22"/>
      <c r="P97" s="22" t="s">
        <v>634</v>
      </c>
      <c r="Q97" s="22" t="s">
        <v>1646</v>
      </c>
      <c r="R97" s="98"/>
      <c r="S97" s="98" t="s">
        <v>1262</v>
      </c>
      <c r="T97" s="98" t="s">
        <v>634</v>
      </c>
      <c r="U97" s="39">
        <v>2.5000000000000001E-3</v>
      </c>
      <c r="V97" s="39">
        <v>2.5000000000000001E-3</v>
      </c>
      <c r="W97" s="39">
        <v>1.6E-2</v>
      </c>
      <c r="X97" s="39">
        <v>1.6E-2</v>
      </c>
      <c r="Y97" s="39" t="s">
        <v>818</v>
      </c>
      <c r="Z97" s="39" t="s">
        <v>790</v>
      </c>
      <c r="AA97" s="42" t="s">
        <v>1522</v>
      </c>
      <c r="AB97" s="42" t="s">
        <v>891</v>
      </c>
      <c r="AC97" s="42" t="s">
        <v>929</v>
      </c>
      <c r="AD97" s="86" t="s">
        <v>276</v>
      </c>
      <c r="AE97" s="86">
        <v>2.5000000000000001E-3</v>
      </c>
      <c r="AF97" s="86" t="s">
        <v>854</v>
      </c>
      <c r="AG97" s="147">
        <v>2.5000000000000001E-3</v>
      </c>
      <c r="AH97" s="86">
        <v>1.6E-2</v>
      </c>
      <c r="AI97" s="86">
        <v>2.5000000000000001E-3</v>
      </c>
      <c r="AJ97" s="86" t="s">
        <v>854</v>
      </c>
      <c r="AK97" s="86">
        <v>2.5000000000000001E-3</v>
      </c>
      <c r="AL97" s="86" t="s">
        <v>854</v>
      </c>
      <c r="AM97" s="86">
        <v>1.6E-2</v>
      </c>
      <c r="AN97" s="86">
        <v>2.5000000000000001E-3</v>
      </c>
      <c r="AO97" s="86" t="s">
        <v>854</v>
      </c>
      <c r="AP97" s="86" t="s">
        <v>818</v>
      </c>
      <c r="AQ97" s="70" t="s">
        <v>827</v>
      </c>
      <c r="AR97" s="70">
        <v>2.5000000000000001E-3</v>
      </c>
      <c r="AS97" s="70" t="s">
        <v>827</v>
      </c>
      <c r="AT97" s="70">
        <v>1.6E-2</v>
      </c>
      <c r="AU97" s="52" t="s">
        <v>827</v>
      </c>
      <c r="AV97" s="52">
        <v>2.5000000000000001E-3</v>
      </c>
      <c r="AW97" s="52" t="s">
        <v>827</v>
      </c>
      <c r="AX97" s="52">
        <v>1.6E-2</v>
      </c>
      <c r="AY97" s="48" t="s">
        <v>789</v>
      </c>
      <c r="AZ97" s="48">
        <v>0.18</v>
      </c>
      <c r="BA97" s="44" t="s">
        <v>789</v>
      </c>
      <c r="BB97" s="44">
        <v>0.18</v>
      </c>
      <c r="BC97" s="57">
        <v>300</v>
      </c>
      <c r="BD97" s="75">
        <v>230</v>
      </c>
      <c r="BE97" s="57">
        <v>0.9</v>
      </c>
      <c r="BF97" s="57">
        <v>0.9</v>
      </c>
      <c r="BG97" s="61">
        <v>300</v>
      </c>
      <c r="BH97" s="61">
        <v>1400</v>
      </c>
      <c r="BI97" s="61">
        <v>6</v>
      </c>
      <c r="BJ97" s="61">
        <v>6</v>
      </c>
      <c r="BK97" s="65" t="s">
        <v>790</v>
      </c>
      <c r="BL97" s="65">
        <v>0.1</v>
      </c>
      <c r="BM97" s="65" t="s">
        <v>1140</v>
      </c>
      <c r="BN97" s="65" t="s">
        <v>1517</v>
      </c>
    </row>
    <row r="98" spans="1:266" s="14" customFormat="1" ht="35.1" customHeight="1" x14ac:dyDescent="0.2">
      <c r="A98" s="24"/>
      <c r="B98" s="127"/>
      <c r="C98" s="24" t="s">
        <v>675</v>
      </c>
      <c r="D98" s="24" t="s">
        <v>1200</v>
      </c>
      <c r="E98" s="123">
        <v>5534</v>
      </c>
      <c r="F98" s="22" t="s">
        <v>421</v>
      </c>
      <c r="G98" s="22" t="s">
        <v>750</v>
      </c>
      <c r="H98" s="22" t="s">
        <v>693</v>
      </c>
      <c r="I98" s="22" t="s">
        <v>750</v>
      </c>
      <c r="J98" s="142" t="s">
        <v>421</v>
      </c>
      <c r="K98" s="142" t="s">
        <v>431</v>
      </c>
      <c r="L98" s="142"/>
      <c r="M98" s="142"/>
      <c r="N98" s="165" t="s">
        <v>1551</v>
      </c>
      <c r="O98" s="22" t="s">
        <v>634</v>
      </c>
      <c r="P98" s="22" t="s">
        <v>634</v>
      </c>
      <c r="Q98" s="22" t="s">
        <v>1646</v>
      </c>
      <c r="R98" s="98"/>
      <c r="S98" s="98" t="s">
        <v>1262</v>
      </c>
      <c r="T98" s="98" t="s">
        <v>634</v>
      </c>
      <c r="U98" s="39" t="s">
        <v>893</v>
      </c>
      <c r="V98" s="39" t="s">
        <v>894</v>
      </c>
      <c r="W98" s="39" t="s">
        <v>790</v>
      </c>
      <c r="X98" s="39" t="s">
        <v>790</v>
      </c>
      <c r="Y98" s="39" t="s">
        <v>818</v>
      </c>
      <c r="Z98" s="39" t="s">
        <v>790</v>
      </c>
      <c r="AA98" s="42" t="s">
        <v>1522</v>
      </c>
      <c r="AB98" s="42" t="s">
        <v>892</v>
      </c>
      <c r="AC98" s="42" t="s">
        <v>929</v>
      </c>
      <c r="AD98" s="86" t="s">
        <v>1233</v>
      </c>
      <c r="AE98" s="86">
        <v>0.01</v>
      </c>
      <c r="AF98" s="86" t="s">
        <v>869</v>
      </c>
      <c r="AG98" s="86" t="s">
        <v>869</v>
      </c>
      <c r="AH98" s="86" t="s">
        <v>791</v>
      </c>
      <c r="AI98" s="86" t="s">
        <v>791</v>
      </c>
      <c r="AJ98" s="86" t="s">
        <v>790</v>
      </c>
      <c r="AK98" s="86">
        <v>5.0000000000000001E-3</v>
      </c>
      <c r="AL98" s="87" t="s">
        <v>869</v>
      </c>
      <c r="AM98" s="86" t="s">
        <v>791</v>
      </c>
      <c r="AN98" s="86" t="s">
        <v>791</v>
      </c>
      <c r="AO98" s="86" t="s">
        <v>790</v>
      </c>
      <c r="AP98" s="86" t="s">
        <v>818</v>
      </c>
      <c r="AQ98" s="70" t="s">
        <v>790</v>
      </c>
      <c r="AR98" s="70" t="s">
        <v>838</v>
      </c>
      <c r="AS98" s="70" t="s">
        <v>790</v>
      </c>
      <c r="AT98" s="70" t="s">
        <v>838</v>
      </c>
      <c r="AU98" s="52" t="s">
        <v>790</v>
      </c>
      <c r="AV98" s="52" t="s">
        <v>838</v>
      </c>
      <c r="AW98" s="52" t="s">
        <v>790</v>
      </c>
      <c r="AX98" s="52" t="s">
        <v>838</v>
      </c>
      <c r="AY98" s="48" t="s">
        <v>790</v>
      </c>
      <c r="AZ98" s="48" t="s">
        <v>838</v>
      </c>
      <c r="BA98" s="44" t="s">
        <v>790</v>
      </c>
      <c r="BB98" s="44" t="s">
        <v>838</v>
      </c>
      <c r="BC98" s="57" t="s">
        <v>790</v>
      </c>
      <c r="BD98" s="75" t="s">
        <v>838</v>
      </c>
      <c r="BE98" s="75" t="s">
        <v>838</v>
      </c>
      <c r="BF98" s="75" t="s">
        <v>838</v>
      </c>
      <c r="BG98" s="61" t="s">
        <v>790</v>
      </c>
      <c r="BH98" s="61" t="s">
        <v>838</v>
      </c>
      <c r="BI98" s="61" t="s">
        <v>838</v>
      </c>
      <c r="BJ98" s="61" t="s">
        <v>838</v>
      </c>
      <c r="BK98" s="65" t="s">
        <v>790</v>
      </c>
      <c r="BL98" s="65">
        <v>0.1</v>
      </c>
      <c r="BM98" s="65" t="s">
        <v>1140</v>
      </c>
      <c r="BN98" s="65" t="s">
        <v>1517</v>
      </c>
    </row>
    <row r="99" spans="1:266" s="14" customFormat="1" ht="35.1" customHeight="1" x14ac:dyDescent="0.2">
      <c r="A99" s="25" t="s">
        <v>429</v>
      </c>
      <c r="B99" s="123"/>
      <c r="C99" s="26" t="s">
        <v>1353</v>
      </c>
      <c r="D99" s="26" t="s">
        <v>430</v>
      </c>
      <c r="E99" s="129">
        <v>1140</v>
      </c>
      <c r="F99" s="22"/>
      <c r="G99" s="22"/>
      <c r="H99" s="22">
        <v>41</v>
      </c>
      <c r="I99" s="22" t="s">
        <v>687</v>
      </c>
      <c r="J99" s="142">
        <v>41</v>
      </c>
      <c r="K99" s="142" t="s">
        <v>687</v>
      </c>
      <c r="L99" s="142"/>
      <c r="M99" s="142" t="s">
        <v>1228</v>
      </c>
      <c r="N99" s="165" t="s">
        <v>1552</v>
      </c>
      <c r="O99" s="22"/>
      <c r="P99" s="22" t="s">
        <v>634</v>
      </c>
      <c r="Q99" s="22" t="s">
        <v>1646</v>
      </c>
      <c r="R99" s="98"/>
      <c r="S99" s="98" t="s">
        <v>1114</v>
      </c>
      <c r="T99" s="98" t="s">
        <v>634</v>
      </c>
      <c r="U99" s="40">
        <v>3.0000000000000001E-5</v>
      </c>
      <c r="V99" s="40">
        <v>3.0000000000000001E-6</v>
      </c>
      <c r="W99" s="40">
        <v>5.9999999999999995E-4</v>
      </c>
      <c r="X99" s="40">
        <v>6.0000000000000002E-5</v>
      </c>
      <c r="Y99" s="39" t="s">
        <v>818</v>
      </c>
      <c r="Z99" s="39" t="s">
        <v>790</v>
      </c>
      <c r="AA99" s="42" t="s">
        <v>1522</v>
      </c>
      <c r="AB99" s="42" t="s">
        <v>1120</v>
      </c>
      <c r="AC99" s="42" t="s">
        <v>929</v>
      </c>
      <c r="AD99" s="86" t="s">
        <v>1233</v>
      </c>
      <c r="AE99" s="145" t="s">
        <v>791</v>
      </c>
      <c r="AF99" s="86" t="s">
        <v>790</v>
      </c>
      <c r="AG99" s="145" t="s">
        <v>791</v>
      </c>
      <c r="AH99" s="145">
        <v>5.8E-4</v>
      </c>
      <c r="AI99" s="145" t="s">
        <v>275</v>
      </c>
      <c r="AJ99" s="86" t="s">
        <v>790</v>
      </c>
      <c r="AK99" s="145" t="s">
        <v>791</v>
      </c>
      <c r="AL99" s="86" t="s">
        <v>790</v>
      </c>
      <c r="AM99" s="145">
        <v>5.8E-5</v>
      </c>
      <c r="AN99" s="145" t="s">
        <v>275</v>
      </c>
      <c r="AO99" s="86" t="s">
        <v>790</v>
      </c>
      <c r="AP99" s="86" t="s">
        <v>818</v>
      </c>
      <c r="AQ99" s="71">
        <v>50</v>
      </c>
      <c r="AR99" s="72">
        <v>3.0000000000000001E-5</v>
      </c>
      <c r="AS99" s="72" t="s">
        <v>1222</v>
      </c>
      <c r="AT99" s="72">
        <v>5.8E-4</v>
      </c>
      <c r="AU99" s="55">
        <v>500</v>
      </c>
      <c r="AV99" s="55">
        <v>3.0000000000000001E-6</v>
      </c>
      <c r="AW99" s="55" t="s">
        <v>1223</v>
      </c>
      <c r="AX99" s="55">
        <v>5.8E-5</v>
      </c>
      <c r="AY99" s="48">
        <v>50</v>
      </c>
      <c r="AZ99" s="48">
        <v>8.9499999999999996E-2</v>
      </c>
      <c r="BA99" s="44">
        <v>500</v>
      </c>
      <c r="BB99" s="44">
        <v>8.9499999999999996E-3</v>
      </c>
      <c r="BC99" s="57">
        <v>30</v>
      </c>
      <c r="BD99" s="57">
        <v>1050</v>
      </c>
      <c r="BE99" s="77" t="s">
        <v>1226</v>
      </c>
      <c r="BF99" s="77" t="s">
        <v>1226</v>
      </c>
      <c r="BG99" s="61" t="s">
        <v>1113</v>
      </c>
      <c r="BH99" s="61">
        <v>613</v>
      </c>
      <c r="BI99" s="79">
        <v>509</v>
      </c>
      <c r="BJ99" s="79">
        <v>509</v>
      </c>
      <c r="BK99" s="65" t="s">
        <v>790</v>
      </c>
      <c r="BL99" s="65">
        <v>0.1</v>
      </c>
      <c r="BM99" s="65" t="s">
        <v>1140</v>
      </c>
      <c r="BN99" s="65" t="s">
        <v>1517</v>
      </c>
    </row>
    <row r="100" spans="1:266" s="14" customFormat="1" ht="35.1" customHeight="1" x14ac:dyDescent="0.2">
      <c r="A100" s="25" t="s">
        <v>87</v>
      </c>
      <c r="B100" s="123"/>
      <c r="C100" s="26" t="s">
        <v>905</v>
      </c>
      <c r="D100" s="26" t="s">
        <v>905</v>
      </c>
      <c r="E100" s="129">
        <v>1359</v>
      </c>
      <c r="F100" s="22"/>
      <c r="G100" s="22"/>
      <c r="H100" s="22"/>
      <c r="I100" s="22"/>
      <c r="J100" s="142"/>
      <c r="K100" s="142"/>
      <c r="L100" s="142"/>
      <c r="M100" s="142"/>
      <c r="N100" s="165"/>
      <c r="O100" s="22"/>
      <c r="P100" s="22" t="s">
        <v>633</v>
      </c>
      <c r="Q100" s="22" t="s">
        <v>1647</v>
      </c>
      <c r="R100" s="98"/>
      <c r="S100" s="98"/>
      <c r="T100" s="98" t="s">
        <v>1647</v>
      </c>
      <c r="U100" s="39" t="s">
        <v>790</v>
      </c>
      <c r="V100" s="39" t="s">
        <v>790</v>
      </c>
      <c r="W100" s="39" t="s">
        <v>790</v>
      </c>
      <c r="X100" s="39" t="s">
        <v>790</v>
      </c>
      <c r="Y100" s="39" t="s">
        <v>790</v>
      </c>
      <c r="Z100" s="39">
        <v>2.5999999999999999E-2</v>
      </c>
      <c r="AA100" s="42" t="s">
        <v>1100</v>
      </c>
      <c r="AB100" s="42" t="s">
        <v>916</v>
      </c>
      <c r="AC100" s="42">
        <v>40837</v>
      </c>
      <c r="AD100" s="86" t="s">
        <v>862</v>
      </c>
      <c r="AE100" s="86">
        <v>2.5999999999999999E-2</v>
      </c>
      <c r="AF100" s="86" t="s">
        <v>854</v>
      </c>
      <c r="AG100" s="148">
        <v>2.5999999999999999E-2</v>
      </c>
      <c r="AH100" s="86">
        <v>0.32</v>
      </c>
      <c r="AI100" s="86">
        <v>2.5999999999999999E-2</v>
      </c>
      <c r="AJ100" s="86" t="s">
        <v>854</v>
      </c>
      <c r="AK100" s="86">
        <v>2.5999999999999999E-3</v>
      </c>
      <c r="AL100" s="86" t="s">
        <v>854</v>
      </c>
      <c r="AM100" s="86">
        <v>6.4000000000000001E-2</v>
      </c>
      <c r="AN100" s="86">
        <v>2.5999999999999999E-3</v>
      </c>
      <c r="AO100" s="86" t="s">
        <v>854</v>
      </c>
      <c r="AP100" s="86" t="s">
        <v>818</v>
      </c>
      <c r="AQ100" s="71">
        <v>10</v>
      </c>
      <c r="AR100" s="72">
        <v>2.5999999999999999E-2</v>
      </c>
      <c r="AS100" s="72">
        <v>100</v>
      </c>
      <c r="AT100" s="72">
        <v>0.32</v>
      </c>
      <c r="AU100" s="55">
        <v>100</v>
      </c>
      <c r="AV100" s="55">
        <v>2.5999999999999999E-3</v>
      </c>
      <c r="AW100" s="55">
        <v>500</v>
      </c>
      <c r="AX100" s="55">
        <v>6.4000000000000001E-2</v>
      </c>
      <c r="AY100" s="48">
        <v>100</v>
      </c>
      <c r="AZ100" s="48">
        <v>800</v>
      </c>
      <c r="BA100" s="44">
        <v>1000</v>
      </c>
      <c r="BB100" s="44">
        <v>80</v>
      </c>
      <c r="BC100" s="57">
        <v>30</v>
      </c>
      <c r="BD100" s="57">
        <v>2500</v>
      </c>
      <c r="BE100" s="77">
        <v>6.25</v>
      </c>
      <c r="BF100" s="77">
        <v>6.25</v>
      </c>
      <c r="BG100" s="61">
        <v>100</v>
      </c>
      <c r="BH100" s="61">
        <v>1826</v>
      </c>
      <c r="BI100" s="79">
        <v>4.5650000000000004</v>
      </c>
      <c r="BJ100" s="79">
        <v>4.5650000000000004</v>
      </c>
      <c r="BK100" s="65" t="s">
        <v>790</v>
      </c>
      <c r="BL100" s="65">
        <v>0.1</v>
      </c>
      <c r="BM100" s="65" t="s">
        <v>1140</v>
      </c>
      <c r="BN100" s="65" t="s">
        <v>1517</v>
      </c>
    </row>
    <row r="101" spans="1:266" s="14" customFormat="1" ht="35.1" customHeight="1" x14ac:dyDescent="0.2">
      <c r="A101" s="18" t="s">
        <v>608</v>
      </c>
      <c r="B101" s="121"/>
      <c r="C101" s="24" t="s">
        <v>672</v>
      </c>
      <c r="D101" s="24" t="s">
        <v>672</v>
      </c>
      <c r="E101" s="123">
        <v>1144</v>
      </c>
      <c r="F101" s="22" t="s">
        <v>422</v>
      </c>
      <c r="G101" s="22" t="s">
        <v>750</v>
      </c>
      <c r="H101" s="22" t="s">
        <v>694</v>
      </c>
      <c r="I101" s="22" t="s">
        <v>750</v>
      </c>
      <c r="J101" s="142" t="s">
        <v>422</v>
      </c>
      <c r="K101" s="142" t="s">
        <v>431</v>
      </c>
      <c r="L101" s="142"/>
      <c r="M101" s="142"/>
      <c r="N101" s="165" t="s">
        <v>1535</v>
      </c>
      <c r="O101" s="22" t="s">
        <v>634</v>
      </c>
      <c r="P101" s="22" t="s">
        <v>634</v>
      </c>
      <c r="Q101" s="22" t="s">
        <v>1646</v>
      </c>
      <c r="R101" s="98"/>
      <c r="S101" s="98" t="s">
        <v>1262</v>
      </c>
      <c r="T101" s="98" t="s">
        <v>634</v>
      </c>
      <c r="U101" s="39">
        <v>2.5000000000000001E-2</v>
      </c>
      <c r="V101" s="39">
        <v>2.5000000000000001E-2</v>
      </c>
      <c r="W101" s="39" t="s">
        <v>790</v>
      </c>
      <c r="X101" s="39" t="s">
        <v>790</v>
      </c>
      <c r="Y101" s="39" t="s">
        <v>790</v>
      </c>
      <c r="Z101" s="39" t="s">
        <v>790</v>
      </c>
      <c r="AA101" s="42" t="s">
        <v>1522</v>
      </c>
      <c r="AB101" s="42" t="s">
        <v>892</v>
      </c>
      <c r="AC101" s="42" t="s">
        <v>929</v>
      </c>
      <c r="AD101" s="86" t="s">
        <v>1233</v>
      </c>
      <c r="AE101" s="86" t="s">
        <v>791</v>
      </c>
      <c r="AF101" s="86" t="s">
        <v>790</v>
      </c>
      <c r="AG101" s="149" t="s">
        <v>791</v>
      </c>
      <c r="AH101" s="86" t="s">
        <v>851</v>
      </c>
      <c r="AI101" s="86" t="s">
        <v>275</v>
      </c>
      <c r="AJ101" s="86" t="s">
        <v>790</v>
      </c>
      <c r="AK101" s="86" t="s">
        <v>791</v>
      </c>
      <c r="AL101" s="86" t="s">
        <v>790</v>
      </c>
      <c r="AM101" s="86" t="s">
        <v>791</v>
      </c>
      <c r="AN101" s="86" t="s">
        <v>275</v>
      </c>
      <c r="AO101" s="86" t="s">
        <v>790</v>
      </c>
      <c r="AP101" s="86" t="s">
        <v>818</v>
      </c>
      <c r="AQ101" s="70" t="s">
        <v>790</v>
      </c>
      <c r="AR101" s="70" t="s">
        <v>851</v>
      </c>
      <c r="AS101" s="70" t="s">
        <v>790</v>
      </c>
      <c r="AT101" s="70" t="s">
        <v>851</v>
      </c>
      <c r="AU101" s="52" t="s">
        <v>790</v>
      </c>
      <c r="AV101" s="52" t="s">
        <v>791</v>
      </c>
      <c r="AW101" s="52" t="s">
        <v>790</v>
      </c>
      <c r="AX101" s="52" t="s">
        <v>791</v>
      </c>
      <c r="AY101" s="48" t="s">
        <v>790</v>
      </c>
      <c r="AZ101" s="48" t="s">
        <v>791</v>
      </c>
      <c r="BA101" s="44" t="s">
        <v>790</v>
      </c>
      <c r="BB101" s="44" t="s">
        <v>791</v>
      </c>
      <c r="BC101" s="57" t="s">
        <v>790</v>
      </c>
      <c r="BD101" s="75" t="s">
        <v>838</v>
      </c>
      <c r="BE101" s="75" t="s">
        <v>838</v>
      </c>
      <c r="BF101" s="75" t="s">
        <v>838</v>
      </c>
      <c r="BG101" s="61" t="s">
        <v>790</v>
      </c>
      <c r="BH101" s="61" t="s">
        <v>851</v>
      </c>
      <c r="BI101" s="61" t="s">
        <v>851</v>
      </c>
      <c r="BJ101" s="61" t="s">
        <v>851</v>
      </c>
      <c r="BK101" s="65" t="s">
        <v>790</v>
      </c>
      <c r="BL101" s="65">
        <v>0.1</v>
      </c>
      <c r="BM101" s="65" t="s">
        <v>1140</v>
      </c>
      <c r="BN101" s="65" t="s">
        <v>1517</v>
      </c>
    </row>
    <row r="102" spans="1:266" s="14" customFormat="1" ht="35.1" customHeight="1" x14ac:dyDescent="0.2">
      <c r="A102" s="18" t="s">
        <v>610</v>
      </c>
      <c r="B102" s="121"/>
      <c r="C102" s="24" t="s">
        <v>671</v>
      </c>
      <c r="D102" s="24" t="s">
        <v>671</v>
      </c>
      <c r="E102" s="123">
        <v>1146</v>
      </c>
      <c r="F102" s="22" t="s">
        <v>422</v>
      </c>
      <c r="G102" s="22" t="s">
        <v>750</v>
      </c>
      <c r="H102" s="22" t="s">
        <v>694</v>
      </c>
      <c r="I102" s="22" t="s">
        <v>750</v>
      </c>
      <c r="J102" s="142" t="s">
        <v>422</v>
      </c>
      <c r="K102" s="142" t="s">
        <v>431</v>
      </c>
      <c r="L102" s="142"/>
      <c r="M102" s="142"/>
      <c r="N102" s="165" t="s">
        <v>1535</v>
      </c>
      <c r="O102" s="22" t="s">
        <v>634</v>
      </c>
      <c r="P102" s="22" t="s">
        <v>634</v>
      </c>
      <c r="Q102" s="22" t="s">
        <v>1646</v>
      </c>
      <c r="R102" s="98"/>
      <c r="S102" s="98" t="s">
        <v>1262</v>
      </c>
      <c r="T102" s="98" t="s">
        <v>634</v>
      </c>
      <c r="U102" s="39">
        <v>2.5000000000000001E-2</v>
      </c>
      <c r="V102" s="39">
        <v>2.5000000000000001E-2</v>
      </c>
      <c r="W102" s="39" t="s">
        <v>790</v>
      </c>
      <c r="X102" s="39" t="s">
        <v>790</v>
      </c>
      <c r="Y102" s="39" t="s">
        <v>790</v>
      </c>
      <c r="Z102" s="39" t="s">
        <v>790</v>
      </c>
      <c r="AA102" s="42" t="s">
        <v>1522</v>
      </c>
      <c r="AB102" s="42" t="s">
        <v>892</v>
      </c>
      <c r="AC102" s="42" t="s">
        <v>929</v>
      </c>
      <c r="AD102" s="86" t="s">
        <v>1233</v>
      </c>
      <c r="AE102" s="86" t="s">
        <v>791</v>
      </c>
      <c r="AF102" s="86" t="s">
        <v>790</v>
      </c>
      <c r="AG102" s="149" t="s">
        <v>791</v>
      </c>
      <c r="AH102" s="86" t="s">
        <v>851</v>
      </c>
      <c r="AI102" s="86" t="s">
        <v>275</v>
      </c>
      <c r="AJ102" s="86" t="s">
        <v>790</v>
      </c>
      <c r="AK102" s="86" t="s">
        <v>791</v>
      </c>
      <c r="AL102" s="86" t="s">
        <v>790</v>
      </c>
      <c r="AM102" s="86" t="s">
        <v>791</v>
      </c>
      <c r="AN102" s="86" t="s">
        <v>275</v>
      </c>
      <c r="AO102" s="86" t="s">
        <v>790</v>
      </c>
      <c r="AP102" s="86" t="s">
        <v>818</v>
      </c>
      <c r="AQ102" s="70" t="s">
        <v>790</v>
      </c>
      <c r="AR102" s="70" t="s">
        <v>851</v>
      </c>
      <c r="AS102" s="70" t="s">
        <v>790</v>
      </c>
      <c r="AT102" s="70" t="s">
        <v>851</v>
      </c>
      <c r="AU102" s="52" t="s">
        <v>790</v>
      </c>
      <c r="AV102" s="52" t="s">
        <v>791</v>
      </c>
      <c r="AW102" s="52" t="s">
        <v>790</v>
      </c>
      <c r="AX102" s="52" t="s">
        <v>791</v>
      </c>
      <c r="AY102" s="48" t="s">
        <v>790</v>
      </c>
      <c r="AZ102" s="48" t="s">
        <v>791</v>
      </c>
      <c r="BA102" s="44" t="s">
        <v>790</v>
      </c>
      <c r="BB102" s="44" t="s">
        <v>791</v>
      </c>
      <c r="BC102" s="57" t="s">
        <v>790</v>
      </c>
      <c r="BD102" s="75" t="s">
        <v>838</v>
      </c>
      <c r="BE102" s="75" t="s">
        <v>838</v>
      </c>
      <c r="BF102" s="75" t="s">
        <v>838</v>
      </c>
      <c r="BG102" s="61" t="s">
        <v>790</v>
      </c>
      <c r="BH102" s="61" t="s">
        <v>851</v>
      </c>
      <c r="BI102" s="61" t="s">
        <v>851</v>
      </c>
      <c r="BJ102" s="61" t="s">
        <v>851</v>
      </c>
      <c r="BK102" s="65" t="s">
        <v>790</v>
      </c>
      <c r="BL102" s="65">
        <v>0.1</v>
      </c>
      <c r="BM102" s="65" t="s">
        <v>1140</v>
      </c>
      <c r="BN102" s="65" t="s">
        <v>1517</v>
      </c>
    </row>
    <row r="103" spans="1:266" s="14" customFormat="1" ht="35.1" customHeight="1" x14ac:dyDescent="0.2">
      <c r="A103" s="24"/>
      <c r="B103" s="127"/>
      <c r="C103" s="24" t="s">
        <v>669</v>
      </c>
      <c r="D103" s="24" t="s">
        <v>669</v>
      </c>
      <c r="E103" s="123">
        <v>7170</v>
      </c>
      <c r="F103" s="22" t="s">
        <v>422</v>
      </c>
      <c r="G103" s="22" t="s">
        <v>750</v>
      </c>
      <c r="H103" s="22" t="s">
        <v>694</v>
      </c>
      <c r="I103" s="22" t="s">
        <v>750</v>
      </c>
      <c r="J103" s="142" t="s">
        <v>422</v>
      </c>
      <c r="K103" s="142" t="s">
        <v>431</v>
      </c>
      <c r="L103" s="142"/>
      <c r="M103" s="142"/>
      <c r="N103" s="165" t="s">
        <v>1535</v>
      </c>
      <c r="O103" s="22" t="s">
        <v>634</v>
      </c>
      <c r="P103" s="22" t="s">
        <v>634</v>
      </c>
      <c r="Q103" s="22" t="s">
        <v>1646</v>
      </c>
      <c r="R103" s="98"/>
      <c r="S103" s="98" t="s">
        <v>1262</v>
      </c>
      <c r="T103" s="98" t="s">
        <v>634</v>
      </c>
      <c r="U103" s="39">
        <v>2.5000000000000001E-2</v>
      </c>
      <c r="V103" s="39">
        <v>2.5000000000000001E-2</v>
      </c>
      <c r="W103" s="39" t="s">
        <v>818</v>
      </c>
      <c r="X103" s="39" t="s">
        <v>818</v>
      </c>
      <c r="Y103" s="39" t="s">
        <v>818</v>
      </c>
      <c r="Z103" s="39" t="s">
        <v>790</v>
      </c>
      <c r="AA103" s="42" t="s">
        <v>1522</v>
      </c>
      <c r="AB103" s="42" t="s">
        <v>892</v>
      </c>
      <c r="AC103" s="42" t="s">
        <v>929</v>
      </c>
      <c r="AD103" s="86" t="s">
        <v>1233</v>
      </c>
      <c r="AE103" s="86" t="s">
        <v>791</v>
      </c>
      <c r="AF103" s="86" t="s">
        <v>790</v>
      </c>
      <c r="AG103" s="149" t="s">
        <v>791</v>
      </c>
      <c r="AH103" s="86" t="s">
        <v>851</v>
      </c>
      <c r="AI103" s="86" t="s">
        <v>275</v>
      </c>
      <c r="AJ103" s="86" t="s">
        <v>790</v>
      </c>
      <c r="AK103" s="86" t="s">
        <v>791</v>
      </c>
      <c r="AL103" s="86" t="s">
        <v>790</v>
      </c>
      <c r="AM103" s="86" t="s">
        <v>791</v>
      </c>
      <c r="AN103" s="86" t="s">
        <v>275</v>
      </c>
      <c r="AO103" s="86" t="s">
        <v>790</v>
      </c>
      <c r="AP103" s="86" t="s">
        <v>818</v>
      </c>
      <c r="AQ103" s="70" t="s">
        <v>790</v>
      </c>
      <c r="AR103" s="70" t="s">
        <v>851</v>
      </c>
      <c r="AS103" s="70" t="s">
        <v>790</v>
      </c>
      <c r="AT103" s="70" t="s">
        <v>851</v>
      </c>
      <c r="AU103" s="52" t="s">
        <v>790</v>
      </c>
      <c r="AV103" s="52" t="s">
        <v>791</v>
      </c>
      <c r="AW103" s="52" t="s">
        <v>790</v>
      </c>
      <c r="AX103" s="52" t="s">
        <v>791</v>
      </c>
      <c r="AY103" s="48" t="s">
        <v>790</v>
      </c>
      <c r="AZ103" s="48" t="s">
        <v>791</v>
      </c>
      <c r="BA103" s="44" t="s">
        <v>790</v>
      </c>
      <c r="BB103" s="44" t="s">
        <v>791</v>
      </c>
      <c r="BC103" s="57" t="s">
        <v>790</v>
      </c>
      <c r="BD103" s="75" t="s">
        <v>838</v>
      </c>
      <c r="BE103" s="75" t="s">
        <v>838</v>
      </c>
      <c r="BF103" s="75" t="s">
        <v>838</v>
      </c>
      <c r="BG103" s="61" t="s">
        <v>790</v>
      </c>
      <c r="BH103" s="61" t="s">
        <v>851</v>
      </c>
      <c r="BI103" s="61" t="s">
        <v>851</v>
      </c>
      <c r="BJ103" s="61" t="s">
        <v>851</v>
      </c>
      <c r="BK103" s="65" t="s">
        <v>790</v>
      </c>
      <c r="BL103" s="65">
        <v>0.1</v>
      </c>
      <c r="BM103" s="65" t="s">
        <v>1140</v>
      </c>
      <c r="BN103" s="65" t="s">
        <v>1517</v>
      </c>
    </row>
    <row r="104" spans="1:266" s="14" customFormat="1" ht="35.1" customHeight="1" x14ac:dyDescent="0.2">
      <c r="A104" s="18" t="s">
        <v>612</v>
      </c>
      <c r="B104" s="121"/>
      <c r="C104" s="24" t="s">
        <v>670</v>
      </c>
      <c r="D104" s="24" t="s">
        <v>670</v>
      </c>
      <c r="E104" s="123">
        <v>1147</v>
      </c>
      <c r="F104" s="22" t="s">
        <v>422</v>
      </c>
      <c r="G104" s="22" t="s">
        <v>750</v>
      </c>
      <c r="H104" s="22" t="s">
        <v>694</v>
      </c>
      <c r="I104" s="22" t="s">
        <v>750</v>
      </c>
      <c r="J104" s="142" t="s">
        <v>422</v>
      </c>
      <c r="K104" s="142" t="s">
        <v>431</v>
      </c>
      <c r="L104" s="142"/>
      <c r="M104" s="142"/>
      <c r="N104" s="165" t="s">
        <v>1535</v>
      </c>
      <c r="O104" s="22" t="s">
        <v>634</v>
      </c>
      <c r="P104" s="22" t="s">
        <v>634</v>
      </c>
      <c r="Q104" s="22" t="s">
        <v>1646</v>
      </c>
      <c r="R104" s="98"/>
      <c r="S104" s="98" t="s">
        <v>1262</v>
      </c>
      <c r="T104" s="98" t="s">
        <v>634</v>
      </c>
      <c r="U104" s="39">
        <v>2.5000000000000001E-2</v>
      </c>
      <c r="V104" s="39">
        <v>2.5000000000000001E-2</v>
      </c>
      <c r="W104" s="39" t="s">
        <v>790</v>
      </c>
      <c r="X104" s="39" t="s">
        <v>790</v>
      </c>
      <c r="Y104" s="39" t="s">
        <v>790</v>
      </c>
      <c r="Z104" s="39" t="s">
        <v>790</v>
      </c>
      <c r="AA104" s="42" t="s">
        <v>1522</v>
      </c>
      <c r="AB104" s="42" t="s">
        <v>892</v>
      </c>
      <c r="AC104" s="42" t="s">
        <v>929</v>
      </c>
      <c r="AD104" s="86" t="s">
        <v>1233</v>
      </c>
      <c r="AE104" s="86" t="s">
        <v>791</v>
      </c>
      <c r="AF104" s="86" t="s">
        <v>790</v>
      </c>
      <c r="AG104" s="149" t="s">
        <v>791</v>
      </c>
      <c r="AH104" s="86" t="s">
        <v>851</v>
      </c>
      <c r="AI104" s="86" t="s">
        <v>275</v>
      </c>
      <c r="AJ104" s="86" t="s">
        <v>790</v>
      </c>
      <c r="AK104" s="86" t="s">
        <v>791</v>
      </c>
      <c r="AL104" s="86" t="s">
        <v>790</v>
      </c>
      <c r="AM104" s="86" t="s">
        <v>791</v>
      </c>
      <c r="AN104" s="86" t="s">
        <v>275</v>
      </c>
      <c r="AO104" s="86" t="s">
        <v>790</v>
      </c>
      <c r="AP104" s="86" t="s">
        <v>818</v>
      </c>
      <c r="AQ104" s="70" t="s">
        <v>790</v>
      </c>
      <c r="AR104" s="70" t="s">
        <v>851</v>
      </c>
      <c r="AS104" s="70" t="s">
        <v>790</v>
      </c>
      <c r="AT104" s="70" t="s">
        <v>851</v>
      </c>
      <c r="AU104" s="52" t="s">
        <v>790</v>
      </c>
      <c r="AV104" s="52" t="s">
        <v>791</v>
      </c>
      <c r="AW104" s="52" t="s">
        <v>790</v>
      </c>
      <c r="AX104" s="52" t="s">
        <v>791</v>
      </c>
      <c r="AY104" s="48" t="s">
        <v>790</v>
      </c>
      <c r="AZ104" s="48" t="s">
        <v>791</v>
      </c>
      <c r="BA104" s="44" t="s">
        <v>790</v>
      </c>
      <c r="BB104" s="44" t="s">
        <v>791</v>
      </c>
      <c r="BC104" s="57" t="s">
        <v>790</v>
      </c>
      <c r="BD104" s="75" t="s">
        <v>838</v>
      </c>
      <c r="BE104" s="75" t="s">
        <v>838</v>
      </c>
      <c r="BF104" s="75" t="s">
        <v>838</v>
      </c>
      <c r="BG104" s="61" t="s">
        <v>790</v>
      </c>
      <c r="BH104" s="61" t="s">
        <v>851</v>
      </c>
      <c r="BI104" s="61" t="s">
        <v>851</v>
      </c>
      <c r="BJ104" s="61" t="s">
        <v>851</v>
      </c>
      <c r="BK104" s="65" t="s">
        <v>790</v>
      </c>
      <c r="BL104" s="65">
        <v>0.1</v>
      </c>
      <c r="BM104" s="65" t="s">
        <v>1140</v>
      </c>
      <c r="BN104" s="65" t="s">
        <v>1517</v>
      </c>
    </row>
    <row r="105" spans="1:266" s="14" customFormat="1" ht="35.1" customHeight="1" x14ac:dyDescent="0.2">
      <c r="A105" s="18" t="s">
        <v>88</v>
      </c>
      <c r="B105" s="121"/>
      <c r="C105" s="24" t="s">
        <v>24</v>
      </c>
      <c r="D105" s="24" t="s">
        <v>1354</v>
      </c>
      <c r="E105" s="123">
        <v>1149</v>
      </c>
      <c r="F105" s="22"/>
      <c r="G105" s="22"/>
      <c r="H105" s="22"/>
      <c r="I105" s="22"/>
      <c r="J105" s="142">
        <v>55</v>
      </c>
      <c r="K105" s="142" t="s">
        <v>687</v>
      </c>
      <c r="L105" s="142"/>
      <c r="M105" s="142" t="s">
        <v>1228</v>
      </c>
      <c r="N105" s="165" t="s">
        <v>276</v>
      </c>
      <c r="O105" s="22"/>
      <c r="P105" s="22"/>
      <c r="Q105" s="22" t="s">
        <v>1648</v>
      </c>
      <c r="R105" s="98"/>
      <c r="S105" s="98" t="s">
        <v>1261</v>
      </c>
      <c r="T105" s="98" t="s">
        <v>634</v>
      </c>
      <c r="U105" s="40">
        <v>1.7E-6</v>
      </c>
      <c r="V105" s="40">
        <v>1.6999999999999999E-7</v>
      </c>
      <c r="W105" s="40">
        <v>1.7E-5</v>
      </c>
      <c r="X105" s="40">
        <v>3.4000000000000001E-6</v>
      </c>
      <c r="Y105" s="39" t="s">
        <v>818</v>
      </c>
      <c r="Z105" s="39" t="s">
        <v>790</v>
      </c>
      <c r="AA105" s="42" t="s">
        <v>1522</v>
      </c>
      <c r="AB105" s="42" t="s">
        <v>1190</v>
      </c>
      <c r="AC105" s="42" t="s">
        <v>923</v>
      </c>
      <c r="AD105" s="86" t="s">
        <v>276</v>
      </c>
      <c r="AE105" s="145">
        <v>1.7E-6</v>
      </c>
      <c r="AF105" s="86" t="s">
        <v>854</v>
      </c>
      <c r="AG105" s="145">
        <v>1.7E-6</v>
      </c>
      <c r="AH105" s="145">
        <v>1.7E-5</v>
      </c>
      <c r="AI105" s="145">
        <v>1.7E-6</v>
      </c>
      <c r="AJ105" s="86" t="s">
        <v>854</v>
      </c>
      <c r="AK105" s="145">
        <v>1.6999999999999999E-7</v>
      </c>
      <c r="AL105" s="86" t="s">
        <v>854</v>
      </c>
      <c r="AM105" s="145">
        <v>3.4000000000000001E-6</v>
      </c>
      <c r="AN105" s="145">
        <v>1.6999999999999999E-7</v>
      </c>
      <c r="AO105" s="86" t="s">
        <v>854</v>
      </c>
      <c r="AP105" s="86" t="s">
        <v>818</v>
      </c>
      <c r="AQ105" s="70">
        <v>100</v>
      </c>
      <c r="AR105" s="159">
        <v>1.7E-6</v>
      </c>
      <c r="AS105" s="70">
        <v>10</v>
      </c>
      <c r="AT105" s="159">
        <v>1.7E-5</v>
      </c>
      <c r="AU105" s="52">
        <v>1000</v>
      </c>
      <c r="AV105" s="154">
        <v>1.6999999999999999E-7</v>
      </c>
      <c r="AW105" s="52">
        <v>50</v>
      </c>
      <c r="AX105" s="154">
        <v>3.4000000000000001E-6</v>
      </c>
      <c r="AY105" s="48">
        <v>10</v>
      </c>
      <c r="AZ105" s="48">
        <v>0.3</v>
      </c>
      <c r="BA105" s="44">
        <v>100</v>
      </c>
      <c r="BB105" s="44">
        <v>0.03</v>
      </c>
      <c r="BC105" s="57">
        <v>30</v>
      </c>
      <c r="BD105" s="75" t="s">
        <v>1292</v>
      </c>
      <c r="BE105" s="130">
        <v>9.4E-2</v>
      </c>
      <c r="BF105" s="130">
        <v>4.7E-2</v>
      </c>
      <c r="BG105" s="61" t="s">
        <v>1113</v>
      </c>
      <c r="BH105" s="61">
        <v>1227</v>
      </c>
      <c r="BI105" s="61">
        <v>0.68</v>
      </c>
      <c r="BJ105" s="61" t="s">
        <v>791</v>
      </c>
      <c r="BK105" s="65" t="s">
        <v>790</v>
      </c>
      <c r="BL105" s="65">
        <v>0.1</v>
      </c>
      <c r="BM105" s="65" t="s">
        <v>1140</v>
      </c>
      <c r="BN105" s="65" t="s">
        <v>1517</v>
      </c>
    </row>
    <row r="106" spans="1:266" s="14" customFormat="1" ht="35.1" customHeight="1" x14ac:dyDescent="0.2">
      <c r="A106" s="18" t="s">
        <v>245</v>
      </c>
      <c r="B106" s="121"/>
      <c r="C106" s="18" t="s">
        <v>180</v>
      </c>
      <c r="D106" s="18" t="s">
        <v>1355</v>
      </c>
      <c r="E106" s="123">
        <v>1461</v>
      </c>
      <c r="F106" s="22">
        <v>12</v>
      </c>
      <c r="G106" s="22" t="s">
        <v>687</v>
      </c>
      <c r="H106" s="22">
        <v>12</v>
      </c>
      <c r="I106" s="22" t="s">
        <v>431</v>
      </c>
      <c r="J106" s="142">
        <v>12</v>
      </c>
      <c r="K106" s="142" t="s">
        <v>431</v>
      </c>
      <c r="L106" s="142"/>
      <c r="M106" s="142" t="s">
        <v>1228</v>
      </c>
      <c r="N106" s="165" t="s">
        <v>276</v>
      </c>
      <c r="O106" s="22" t="s">
        <v>634</v>
      </c>
      <c r="P106" s="22" t="s">
        <v>634</v>
      </c>
      <c r="Q106" s="22" t="s">
        <v>1646</v>
      </c>
      <c r="R106" s="98"/>
      <c r="S106" s="98" t="s">
        <v>1262</v>
      </c>
      <c r="T106" s="98" t="s">
        <v>634</v>
      </c>
      <c r="U106" s="39">
        <v>1.3</v>
      </c>
      <c r="V106" s="39">
        <v>1.3</v>
      </c>
      <c r="W106" s="39" t="s">
        <v>790</v>
      </c>
      <c r="X106" s="39" t="s">
        <v>790</v>
      </c>
      <c r="Y106" s="39" t="s">
        <v>818</v>
      </c>
      <c r="Z106" s="39" t="s">
        <v>790</v>
      </c>
      <c r="AA106" s="42" t="s">
        <v>1522</v>
      </c>
      <c r="AB106" s="42" t="s">
        <v>890</v>
      </c>
      <c r="AC106" s="42" t="s">
        <v>929</v>
      </c>
      <c r="AD106" s="86" t="s">
        <v>276</v>
      </c>
      <c r="AE106" s="86">
        <v>1.3</v>
      </c>
      <c r="AF106" s="86" t="s">
        <v>1211</v>
      </c>
      <c r="AG106" s="149">
        <v>1.3</v>
      </c>
      <c r="AH106" s="86" t="s">
        <v>275</v>
      </c>
      <c r="AI106" s="149">
        <v>1.3</v>
      </c>
      <c r="AJ106" s="86" t="s">
        <v>1211</v>
      </c>
      <c r="AK106" s="149">
        <v>1.3</v>
      </c>
      <c r="AL106" s="86" t="s">
        <v>1211</v>
      </c>
      <c r="AM106" s="86" t="s">
        <v>275</v>
      </c>
      <c r="AN106" s="149">
        <v>1.3</v>
      </c>
      <c r="AO106" s="86" t="s">
        <v>1211</v>
      </c>
      <c r="AP106" s="86" t="s">
        <v>818</v>
      </c>
      <c r="AQ106" s="70" t="s">
        <v>790</v>
      </c>
      <c r="AR106" s="70" t="s">
        <v>835</v>
      </c>
      <c r="AS106" s="70" t="s">
        <v>790</v>
      </c>
      <c r="AT106" s="70" t="s">
        <v>275</v>
      </c>
      <c r="AU106" s="52" t="s">
        <v>790</v>
      </c>
      <c r="AV106" s="52" t="s">
        <v>835</v>
      </c>
      <c r="AW106" s="52" t="s">
        <v>790</v>
      </c>
      <c r="AX106" s="52" t="s">
        <v>275</v>
      </c>
      <c r="AY106" s="48" t="s">
        <v>790</v>
      </c>
      <c r="AZ106" s="48" t="s">
        <v>844</v>
      </c>
      <c r="BA106" s="44" t="s">
        <v>790</v>
      </c>
      <c r="BB106" s="44" t="s">
        <v>844</v>
      </c>
      <c r="BC106" s="57">
        <v>30</v>
      </c>
      <c r="BD106" s="75">
        <v>3200</v>
      </c>
      <c r="BE106" s="57">
        <v>1.3</v>
      </c>
      <c r="BF106" s="57">
        <v>1.3</v>
      </c>
      <c r="BG106" s="61">
        <v>100</v>
      </c>
      <c r="BH106" s="61">
        <v>2920</v>
      </c>
      <c r="BI106" s="61">
        <v>1.7</v>
      </c>
      <c r="BJ106" s="61">
        <v>1.7</v>
      </c>
      <c r="BK106" s="65">
        <v>100</v>
      </c>
      <c r="BL106" s="65" t="s">
        <v>846</v>
      </c>
      <c r="BM106" s="65" t="s">
        <v>845</v>
      </c>
      <c r="BN106" s="65"/>
    </row>
    <row r="107" spans="1:266" s="14" customFormat="1" ht="35.1" customHeight="1" x14ac:dyDescent="0.2">
      <c r="A107" s="18" t="s">
        <v>1153</v>
      </c>
      <c r="B107" s="121"/>
      <c r="C107" s="18" t="s">
        <v>1542</v>
      </c>
      <c r="D107" s="18" t="s">
        <v>1543</v>
      </c>
      <c r="E107" s="123">
        <v>1621</v>
      </c>
      <c r="F107" s="22"/>
      <c r="G107" s="22"/>
      <c r="H107" s="22"/>
      <c r="I107" s="22"/>
      <c r="J107" s="142">
        <v>28</v>
      </c>
      <c r="K107" s="142" t="s">
        <v>431</v>
      </c>
      <c r="L107" s="142" t="s">
        <v>1227</v>
      </c>
      <c r="M107" s="142" t="s">
        <v>1228</v>
      </c>
      <c r="N107" s="165" t="s">
        <v>1544</v>
      </c>
      <c r="O107" s="22"/>
      <c r="P107" s="22"/>
      <c r="Q107" s="22" t="s">
        <v>1646</v>
      </c>
      <c r="R107" s="98"/>
      <c r="S107" s="98" t="s">
        <v>1261</v>
      </c>
      <c r="T107" s="98" t="s">
        <v>634</v>
      </c>
      <c r="U107" s="39" t="s">
        <v>896</v>
      </c>
      <c r="V107" s="39" t="s">
        <v>896</v>
      </c>
      <c r="W107" s="39">
        <v>1.4E-2</v>
      </c>
      <c r="X107" s="39">
        <v>1.4E-3</v>
      </c>
      <c r="Y107" s="39" t="s">
        <v>1193</v>
      </c>
      <c r="Z107" s="39" t="s">
        <v>790</v>
      </c>
      <c r="AA107" s="42" t="s">
        <v>1522</v>
      </c>
      <c r="AB107" s="42" t="s">
        <v>1191</v>
      </c>
      <c r="AC107" s="42" t="s">
        <v>929</v>
      </c>
      <c r="AD107" s="86" t="s">
        <v>1233</v>
      </c>
      <c r="AE107" s="86" t="s">
        <v>817</v>
      </c>
      <c r="AF107" s="86" t="s">
        <v>817</v>
      </c>
      <c r="AG107" s="149" t="s">
        <v>817</v>
      </c>
      <c r="AH107" s="86">
        <v>1.4E-2</v>
      </c>
      <c r="AI107" s="149" t="s">
        <v>817</v>
      </c>
      <c r="AJ107" s="86" t="s">
        <v>817</v>
      </c>
      <c r="AK107" s="149" t="s">
        <v>817</v>
      </c>
      <c r="AL107" s="86" t="s">
        <v>817</v>
      </c>
      <c r="AM107" s="86">
        <v>1.4E-3</v>
      </c>
      <c r="AN107" s="149" t="s">
        <v>817</v>
      </c>
      <c r="AO107" s="86" t="s">
        <v>817</v>
      </c>
      <c r="AP107" s="86" t="s">
        <v>817</v>
      </c>
      <c r="AQ107" s="70" t="s">
        <v>817</v>
      </c>
      <c r="AR107" s="70" t="s">
        <v>817</v>
      </c>
      <c r="AS107" s="70" t="s">
        <v>1197</v>
      </c>
      <c r="AT107" s="70">
        <v>1.4E-2</v>
      </c>
      <c r="AU107" s="52" t="s">
        <v>817</v>
      </c>
      <c r="AV107" s="52" t="s">
        <v>817</v>
      </c>
      <c r="AW107" s="52" t="s">
        <v>1197</v>
      </c>
      <c r="AX107" s="52">
        <v>1.4E-3</v>
      </c>
      <c r="AY107" s="48" t="s">
        <v>790</v>
      </c>
      <c r="AZ107" s="48" t="s">
        <v>275</v>
      </c>
      <c r="BA107" s="44" t="s">
        <v>790</v>
      </c>
      <c r="BB107" s="44" t="s">
        <v>275</v>
      </c>
      <c r="BC107" s="57" t="s">
        <v>790</v>
      </c>
      <c r="BD107" s="75" t="s">
        <v>275</v>
      </c>
      <c r="BE107" s="57" t="s">
        <v>275</v>
      </c>
      <c r="BF107" s="57" t="s">
        <v>275</v>
      </c>
      <c r="BG107" s="61" t="s">
        <v>790</v>
      </c>
      <c r="BH107" s="61" t="s">
        <v>791</v>
      </c>
      <c r="BI107" s="61" t="s">
        <v>791</v>
      </c>
      <c r="BJ107" s="61" t="s">
        <v>791</v>
      </c>
      <c r="BK107" s="65" t="s">
        <v>790</v>
      </c>
      <c r="BL107" s="65" t="s">
        <v>791</v>
      </c>
      <c r="BM107" s="65" t="s">
        <v>790</v>
      </c>
      <c r="BN107" s="65"/>
    </row>
    <row r="108" spans="1:266" s="20" customFormat="1" ht="35.1" customHeight="1" x14ac:dyDescent="0.2">
      <c r="A108" s="33" t="s">
        <v>198</v>
      </c>
      <c r="B108" s="125"/>
      <c r="C108" s="33" t="s">
        <v>255</v>
      </c>
      <c r="D108" s="33" t="s">
        <v>1360</v>
      </c>
      <c r="E108" s="126">
        <v>1161</v>
      </c>
      <c r="F108" s="22">
        <v>10</v>
      </c>
      <c r="G108" s="22" t="s">
        <v>687</v>
      </c>
      <c r="H108" s="22">
        <v>10</v>
      </c>
      <c r="I108" s="22" t="s">
        <v>687</v>
      </c>
      <c r="J108" s="142">
        <v>10</v>
      </c>
      <c r="K108" s="142" t="s">
        <v>431</v>
      </c>
      <c r="L108" s="142"/>
      <c r="M108" s="142"/>
      <c r="N108" s="165" t="s">
        <v>276</v>
      </c>
      <c r="O108" s="22" t="s">
        <v>634</v>
      </c>
      <c r="P108" s="22" t="s">
        <v>634</v>
      </c>
      <c r="Q108" s="22" t="s">
        <v>1646</v>
      </c>
      <c r="R108" s="98"/>
      <c r="S108" s="98" t="s">
        <v>1262</v>
      </c>
      <c r="T108" s="98" t="s">
        <v>634</v>
      </c>
      <c r="U108" s="39">
        <v>10</v>
      </c>
      <c r="V108" s="39">
        <v>10</v>
      </c>
      <c r="W108" s="39" t="s">
        <v>818</v>
      </c>
      <c r="X108" s="39" t="s">
        <v>818</v>
      </c>
      <c r="Y108" s="39" t="s">
        <v>818</v>
      </c>
      <c r="Z108" s="39" t="s">
        <v>790</v>
      </c>
      <c r="AA108" s="42" t="s">
        <v>1522</v>
      </c>
      <c r="AB108" s="42" t="s">
        <v>890</v>
      </c>
      <c r="AC108" s="42" t="s">
        <v>929</v>
      </c>
      <c r="AD108" s="86" t="s">
        <v>276</v>
      </c>
      <c r="AE108" s="86">
        <v>10</v>
      </c>
      <c r="AF108" s="86" t="s">
        <v>1235</v>
      </c>
      <c r="AG108" s="150">
        <v>3</v>
      </c>
      <c r="AH108" s="86">
        <v>1200</v>
      </c>
      <c r="AI108" s="86">
        <v>1060</v>
      </c>
      <c r="AJ108" s="86" t="s">
        <v>854</v>
      </c>
      <c r="AK108" s="86">
        <v>10</v>
      </c>
      <c r="AL108" s="86" t="s">
        <v>1235</v>
      </c>
      <c r="AM108" s="86">
        <v>1200</v>
      </c>
      <c r="AN108" s="86">
        <v>1060</v>
      </c>
      <c r="AO108" s="86" t="s">
        <v>854</v>
      </c>
      <c r="AP108" s="86" t="s">
        <v>818</v>
      </c>
      <c r="AQ108" s="72">
        <v>10</v>
      </c>
      <c r="AR108" s="72">
        <v>1060</v>
      </c>
      <c r="AS108" s="72">
        <v>10</v>
      </c>
      <c r="AT108" s="72">
        <v>1200</v>
      </c>
      <c r="AU108" s="55">
        <v>10</v>
      </c>
      <c r="AV108" s="55">
        <v>1060</v>
      </c>
      <c r="AW108" s="55">
        <v>10</v>
      </c>
      <c r="AX108" s="55">
        <v>1200</v>
      </c>
      <c r="AY108" s="48" t="s">
        <v>790</v>
      </c>
      <c r="AZ108" s="48" t="s">
        <v>791</v>
      </c>
      <c r="BA108" s="44" t="s">
        <v>790</v>
      </c>
      <c r="BB108" s="44" t="s">
        <v>791</v>
      </c>
      <c r="BC108" s="57" t="s">
        <v>790</v>
      </c>
      <c r="BD108" s="57" t="s">
        <v>1058</v>
      </c>
      <c r="BE108" s="76" t="s">
        <v>1058</v>
      </c>
      <c r="BF108" s="76" t="s">
        <v>1058</v>
      </c>
      <c r="BG108" s="61" t="s">
        <v>790</v>
      </c>
      <c r="BH108" s="61" t="s">
        <v>843</v>
      </c>
      <c r="BI108" s="80" t="s">
        <v>843</v>
      </c>
      <c r="BJ108" s="82" t="s">
        <v>843</v>
      </c>
      <c r="BK108" s="65" t="s">
        <v>790</v>
      </c>
      <c r="BL108" s="128">
        <v>3</v>
      </c>
      <c r="BM108" s="65" t="s">
        <v>1140</v>
      </c>
      <c r="BN108" s="65" t="s">
        <v>1517</v>
      </c>
      <c r="BO108" s="14"/>
      <c r="BP108" s="14"/>
      <c r="BQ108" s="14"/>
      <c r="BR108" s="14"/>
      <c r="BS108" s="14"/>
      <c r="BT108" s="14"/>
      <c r="BU108" s="14"/>
      <c r="BV108" s="14"/>
      <c r="BW108" s="14"/>
      <c r="BX108" s="14"/>
      <c r="BY108" s="14"/>
      <c r="BZ108" s="14"/>
      <c r="CA108" s="14"/>
      <c r="CB108" s="14"/>
      <c r="CC108" s="14"/>
      <c r="CD108" s="14"/>
      <c r="CE108" s="14"/>
      <c r="CF108" s="14"/>
      <c r="CG108" s="14"/>
      <c r="CH108" s="14"/>
      <c r="CI108" s="14"/>
      <c r="CJ108" s="14"/>
      <c r="CK108" s="14"/>
      <c r="CL108" s="14"/>
      <c r="CM108" s="14"/>
      <c r="CN108" s="14"/>
      <c r="CO108" s="14"/>
      <c r="CP108" s="14"/>
      <c r="CQ108" s="14"/>
      <c r="CR108" s="14"/>
      <c r="CS108" s="14"/>
      <c r="CT108" s="14"/>
      <c r="CU108" s="14"/>
      <c r="CV108" s="14"/>
      <c r="CW108" s="14"/>
      <c r="CX108" s="14"/>
      <c r="CY108" s="14"/>
      <c r="CZ108" s="14"/>
      <c r="DA108" s="14"/>
      <c r="DB108" s="14"/>
      <c r="DC108" s="14"/>
      <c r="DD108" s="14"/>
      <c r="DE108" s="14"/>
      <c r="DF108" s="14"/>
      <c r="DG108" s="14"/>
      <c r="DH108" s="14"/>
      <c r="DI108" s="14"/>
      <c r="DJ108" s="14"/>
      <c r="DK108" s="14"/>
      <c r="DL108" s="14"/>
      <c r="DM108" s="14"/>
      <c r="DN108" s="14"/>
      <c r="DO108" s="14"/>
      <c r="DP108" s="14"/>
      <c r="DQ108" s="14"/>
      <c r="DR108" s="14"/>
      <c r="DS108" s="14"/>
      <c r="DT108" s="14"/>
      <c r="DU108" s="14"/>
      <c r="DV108" s="14"/>
      <c r="DW108" s="14"/>
      <c r="DX108" s="14"/>
      <c r="DY108" s="14"/>
      <c r="DZ108" s="14"/>
      <c r="EA108" s="14"/>
      <c r="EB108" s="14"/>
      <c r="EC108" s="14"/>
      <c r="ED108" s="14"/>
      <c r="EE108" s="14"/>
      <c r="EF108" s="14"/>
      <c r="EG108" s="14"/>
      <c r="EH108" s="14"/>
      <c r="EI108" s="14"/>
      <c r="EJ108" s="14"/>
      <c r="EK108" s="14"/>
      <c r="EL108" s="14"/>
      <c r="EM108" s="14"/>
      <c r="EN108" s="14"/>
      <c r="EO108" s="14"/>
      <c r="EP108" s="14"/>
      <c r="EQ108" s="14"/>
      <c r="ER108" s="14"/>
      <c r="ES108" s="14"/>
      <c r="ET108" s="14"/>
      <c r="EU108" s="14"/>
      <c r="EV108" s="14"/>
      <c r="EW108" s="14"/>
      <c r="EX108" s="14"/>
      <c r="EY108" s="14"/>
      <c r="EZ108" s="14"/>
      <c r="FA108" s="14"/>
      <c r="FB108" s="14"/>
      <c r="FC108" s="14"/>
      <c r="FD108" s="14"/>
      <c r="FE108" s="14"/>
      <c r="FF108" s="14"/>
      <c r="FG108" s="14"/>
      <c r="FH108" s="14"/>
      <c r="FI108" s="14"/>
      <c r="FJ108" s="14"/>
      <c r="FK108" s="14"/>
      <c r="FL108" s="14"/>
      <c r="FM108" s="14"/>
      <c r="FN108" s="14"/>
      <c r="FO108" s="14"/>
      <c r="FP108" s="14"/>
      <c r="FQ108" s="14"/>
      <c r="FR108" s="14"/>
      <c r="FS108" s="14"/>
      <c r="FT108" s="14"/>
      <c r="FU108" s="14"/>
      <c r="FV108" s="14"/>
      <c r="FW108" s="14"/>
      <c r="FX108" s="14"/>
      <c r="FY108" s="14"/>
      <c r="FZ108" s="14"/>
      <c r="GA108" s="14"/>
      <c r="GB108" s="14"/>
      <c r="GC108" s="14"/>
      <c r="GD108" s="14"/>
      <c r="GE108" s="14"/>
      <c r="GF108" s="14"/>
      <c r="GG108" s="14"/>
      <c r="GH108" s="14"/>
      <c r="GI108" s="14"/>
      <c r="GJ108" s="14"/>
      <c r="GK108" s="14"/>
      <c r="GL108" s="14"/>
      <c r="GM108" s="14"/>
      <c r="GN108" s="14"/>
      <c r="GO108" s="14"/>
      <c r="GP108" s="14"/>
      <c r="GQ108" s="14"/>
      <c r="GR108" s="14"/>
      <c r="GS108" s="14"/>
      <c r="GT108" s="14"/>
      <c r="GU108" s="14"/>
      <c r="GV108" s="14"/>
      <c r="GW108" s="14"/>
      <c r="GX108" s="14"/>
      <c r="GY108" s="14"/>
      <c r="GZ108" s="14"/>
      <c r="HA108" s="14"/>
      <c r="HB108" s="14"/>
      <c r="HC108" s="14"/>
      <c r="HD108" s="14"/>
      <c r="HE108" s="14"/>
      <c r="HF108" s="14"/>
      <c r="HG108" s="14"/>
      <c r="HH108" s="14"/>
      <c r="HI108" s="14"/>
      <c r="HJ108" s="14"/>
      <c r="HK108" s="14"/>
      <c r="HL108" s="14"/>
      <c r="HM108" s="14"/>
      <c r="HN108" s="14"/>
      <c r="HO108" s="14"/>
      <c r="HP108" s="14"/>
      <c r="HQ108" s="14"/>
      <c r="HR108" s="14"/>
      <c r="HS108" s="14"/>
      <c r="HT108" s="14"/>
      <c r="HU108" s="14"/>
      <c r="HV108" s="14"/>
      <c r="HW108" s="14"/>
      <c r="HX108" s="14"/>
      <c r="HY108" s="14"/>
      <c r="HZ108" s="14"/>
      <c r="IA108" s="14"/>
      <c r="IB108" s="14"/>
      <c r="IC108" s="14"/>
      <c r="ID108" s="14"/>
      <c r="IE108" s="14"/>
      <c r="IF108" s="14"/>
      <c r="IG108" s="14"/>
      <c r="IH108" s="14"/>
      <c r="II108" s="14"/>
      <c r="IJ108" s="14"/>
      <c r="IK108" s="14"/>
      <c r="IL108" s="14"/>
      <c r="IM108" s="14"/>
      <c r="IN108" s="14"/>
      <c r="IO108" s="14"/>
      <c r="IP108" s="14"/>
      <c r="IQ108" s="14"/>
      <c r="IR108" s="14"/>
      <c r="IS108" s="14"/>
      <c r="IT108" s="14"/>
      <c r="IU108" s="14"/>
      <c r="IV108" s="14"/>
      <c r="IW108" s="14"/>
      <c r="IX108" s="14"/>
      <c r="IY108" s="14"/>
      <c r="IZ108" s="14"/>
      <c r="JA108" s="14"/>
      <c r="JB108" s="14"/>
      <c r="JC108" s="14"/>
      <c r="JD108" s="14"/>
      <c r="JE108" s="14"/>
      <c r="JF108" s="14"/>
    </row>
    <row r="109" spans="1:266" s="14" customFormat="1" ht="35.1" customHeight="1" x14ac:dyDescent="0.2">
      <c r="A109" s="33" t="s">
        <v>344</v>
      </c>
      <c r="B109" s="125"/>
      <c r="C109" s="33" t="s">
        <v>345</v>
      </c>
      <c r="D109" s="33" t="s">
        <v>1369</v>
      </c>
      <c r="E109" s="126">
        <v>1168</v>
      </c>
      <c r="F109" s="22">
        <v>11</v>
      </c>
      <c r="G109" s="22" t="s">
        <v>687</v>
      </c>
      <c r="H109" s="22">
        <v>11</v>
      </c>
      <c r="I109" s="22" t="s">
        <v>687</v>
      </c>
      <c r="J109" s="142">
        <v>11</v>
      </c>
      <c r="K109" s="142" t="s">
        <v>687</v>
      </c>
      <c r="L109" s="142"/>
      <c r="M109" s="142"/>
      <c r="N109" s="165" t="s">
        <v>276</v>
      </c>
      <c r="O109" s="22" t="s">
        <v>634</v>
      </c>
      <c r="P109" s="22" t="s">
        <v>634</v>
      </c>
      <c r="Q109" s="22" t="s">
        <v>1646</v>
      </c>
      <c r="R109" s="98"/>
      <c r="S109" s="98" t="s">
        <v>1262</v>
      </c>
      <c r="T109" s="98" t="s">
        <v>634</v>
      </c>
      <c r="U109" s="39">
        <v>20</v>
      </c>
      <c r="V109" s="39">
        <v>20</v>
      </c>
      <c r="W109" s="39" t="s">
        <v>818</v>
      </c>
      <c r="X109" s="39" t="s">
        <v>818</v>
      </c>
      <c r="Y109" s="39" t="s">
        <v>818</v>
      </c>
      <c r="Z109" s="39" t="s">
        <v>790</v>
      </c>
      <c r="AA109" s="42" t="s">
        <v>1522</v>
      </c>
      <c r="AB109" s="42" t="s">
        <v>890</v>
      </c>
      <c r="AC109" s="42" t="s">
        <v>929</v>
      </c>
      <c r="AD109" s="86" t="s">
        <v>276</v>
      </c>
      <c r="AE109" s="86">
        <v>20</v>
      </c>
      <c r="AF109" s="86" t="s">
        <v>1235</v>
      </c>
      <c r="AG109" s="150">
        <v>20</v>
      </c>
      <c r="AH109" s="86">
        <v>1940</v>
      </c>
      <c r="AI109" s="86">
        <v>1650</v>
      </c>
      <c r="AJ109" s="86" t="s">
        <v>854</v>
      </c>
      <c r="AK109" s="86">
        <v>20</v>
      </c>
      <c r="AL109" s="86" t="s">
        <v>1235</v>
      </c>
      <c r="AM109" s="86">
        <v>1940</v>
      </c>
      <c r="AN109" s="86">
        <v>1650</v>
      </c>
      <c r="AO109" s="86" t="s">
        <v>854</v>
      </c>
      <c r="AP109" s="86" t="s">
        <v>818</v>
      </c>
      <c r="AQ109" s="71">
        <v>50</v>
      </c>
      <c r="AR109" s="72">
        <v>1650</v>
      </c>
      <c r="AS109" s="72">
        <v>50</v>
      </c>
      <c r="AT109" s="72">
        <v>1940</v>
      </c>
      <c r="AU109" s="55">
        <v>50</v>
      </c>
      <c r="AV109" s="55">
        <v>1650</v>
      </c>
      <c r="AW109" s="55">
        <v>50</v>
      </c>
      <c r="AX109" s="55">
        <v>1940</v>
      </c>
      <c r="AY109" s="48" t="s">
        <v>790</v>
      </c>
      <c r="AZ109" s="48" t="s">
        <v>791</v>
      </c>
      <c r="BA109" s="44" t="s">
        <v>790</v>
      </c>
      <c r="BB109" s="44" t="s">
        <v>791</v>
      </c>
      <c r="BC109" s="57" t="s">
        <v>790</v>
      </c>
      <c r="BD109" s="57" t="s">
        <v>1058</v>
      </c>
      <c r="BE109" s="77" t="s">
        <v>1058</v>
      </c>
      <c r="BF109" s="77" t="s">
        <v>1058</v>
      </c>
      <c r="BG109" s="61">
        <v>1000</v>
      </c>
      <c r="BH109" s="61">
        <v>420</v>
      </c>
      <c r="BI109" s="80">
        <v>91</v>
      </c>
      <c r="BJ109" s="80">
        <v>91</v>
      </c>
      <c r="BK109" s="65" t="s">
        <v>790</v>
      </c>
      <c r="BL109" s="65">
        <v>20</v>
      </c>
      <c r="BM109" s="66" t="s">
        <v>1296</v>
      </c>
      <c r="BN109" s="66"/>
    </row>
    <row r="110" spans="1:266" s="14" customFormat="1" ht="35.1" customHeight="1" x14ac:dyDescent="0.2">
      <c r="A110" s="33" t="s">
        <v>90</v>
      </c>
      <c r="B110" s="125"/>
      <c r="C110" s="33" t="s">
        <v>27</v>
      </c>
      <c r="D110" s="33" t="s">
        <v>27</v>
      </c>
      <c r="E110" s="126">
        <v>1170</v>
      </c>
      <c r="F110" s="22"/>
      <c r="G110" s="22"/>
      <c r="H110" s="22">
        <v>42</v>
      </c>
      <c r="I110" s="22" t="s">
        <v>687</v>
      </c>
      <c r="J110" s="142">
        <v>42</v>
      </c>
      <c r="K110" s="142" t="s">
        <v>687</v>
      </c>
      <c r="L110" s="142"/>
      <c r="M110" s="142"/>
      <c r="N110" s="165" t="s">
        <v>276</v>
      </c>
      <c r="O110" s="22"/>
      <c r="P110" s="22" t="s">
        <v>634</v>
      </c>
      <c r="Q110" s="22" t="s">
        <v>1646</v>
      </c>
      <c r="R110" s="98"/>
      <c r="S110" s="98" t="s">
        <v>1262</v>
      </c>
      <c r="T110" s="98" t="s">
        <v>634</v>
      </c>
      <c r="U110" s="40">
        <v>5.9999999999999995E-4</v>
      </c>
      <c r="V110" s="40">
        <v>6.0000000000000002E-5</v>
      </c>
      <c r="W110" s="40">
        <v>6.9999999999999999E-4</v>
      </c>
      <c r="X110" s="40">
        <v>6.9999999999999994E-5</v>
      </c>
      <c r="Y110" s="39" t="s">
        <v>818</v>
      </c>
      <c r="Z110" s="39" t="s">
        <v>790</v>
      </c>
      <c r="AA110" s="42" t="s">
        <v>1522</v>
      </c>
      <c r="AB110" s="42" t="s">
        <v>891</v>
      </c>
      <c r="AC110" s="42" t="s">
        <v>929</v>
      </c>
      <c r="AD110" s="86" t="s">
        <v>276</v>
      </c>
      <c r="AE110" s="145">
        <v>5.8E-4</v>
      </c>
      <c r="AF110" s="86" t="s">
        <v>854</v>
      </c>
      <c r="AG110" s="145">
        <v>5.8E-4</v>
      </c>
      <c r="AH110" s="145">
        <v>6.9999999999999999E-4</v>
      </c>
      <c r="AI110" s="145">
        <v>5.8E-4</v>
      </c>
      <c r="AJ110" s="86" t="s">
        <v>854</v>
      </c>
      <c r="AK110" s="145">
        <v>5.8E-5</v>
      </c>
      <c r="AL110" s="86" t="s">
        <v>854</v>
      </c>
      <c r="AM110" s="145">
        <v>6.9999999999999994E-5</v>
      </c>
      <c r="AN110" s="145">
        <v>5.8E-5</v>
      </c>
      <c r="AO110" s="86" t="s">
        <v>854</v>
      </c>
      <c r="AP110" s="86" t="s">
        <v>818</v>
      </c>
      <c r="AQ110" s="71">
        <v>10</v>
      </c>
      <c r="AR110" s="156">
        <v>5.8E-4</v>
      </c>
      <c r="AS110" s="72">
        <v>100</v>
      </c>
      <c r="AT110" s="156">
        <v>6.9999999999999999E-4</v>
      </c>
      <c r="AU110" s="55">
        <v>100</v>
      </c>
      <c r="AV110" s="138">
        <v>5.8E-5</v>
      </c>
      <c r="AW110" s="55">
        <v>1000</v>
      </c>
      <c r="AX110" s="138">
        <v>6.9999999999999994E-5</v>
      </c>
      <c r="AY110" s="48" t="s">
        <v>789</v>
      </c>
      <c r="AZ110" s="48">
        <v>2.0999999999999999E-3</v>
      </c>
      <c r="BA110" s="44" t="s">
        <v>789</v>
      </c>
      <c r="BB110" s="44">
        <v>2.1000000000000001E-4</v>
      </c>
      <c r="BC110" s="57">
        <v>90</v>
      </c>
      <c r="BD110" s="57">
        <v>22</v>
      </c>
      <c r="BE110" s="77">
        <v>18</v>
      </c>
      <c r="BF110" s="77">
        <v>18</v>
      </c>
      <c r="BG110" s="61" t="s">
        <v>828</v>
      </c>
      <c r="BH110" s="61">
        <v>0.2</v>
      </c>
      <c r="BI110" s="79">
        <v>0.17</v>
      </c>
      <c r="BJ110" s="79">
        <v>0.17</v>
      </c>
      <c r="BK110" s="65" t="s">
        <v>790</v>
      </c>
      <c r="BL110" s="65">
        <v>0.1</v>
      </c>
      <c r="BM110" s="65" t="s">
        <v>1140</v>
      </c>
      <c r="BN110" s="65" t="s">
        <v>1517</v>
      </c>
    </row>
    <row r="111" spans="1:266" s="14" customFormat="1" ht="35.1" customHeight="1" x14ac:dyDescent="0.2">
      <c r="A111" s="33" t="s">
        <v>868</v>
      </c>
      <c r="B111" s="125"/>
      <c r="C111" s="33" t="s">
        <v>874</v>
      </c>
      <c r="D111" s="33" t="s">
        <v>1374</v>
      </c>
      <c r="E111" s="126">
        <v>5349</v>
      </c>
      <c r="F111" s="22"/>
      <c r="G111" s="22"/>
      <c r="H111" s="22"/>
      <c r="I111" s="22"/>
      <c r="J111" s="142">
        <v>56</v>
      </c>
      <c r="K111" s="142" t="s">
        <v>687</v>
      </c>
      <c r="L111" s="142"/>
      <c r="M111" s="142" t="s">
        <v>1228</v>
      </c>
      <c r="N111" s="165"/>
      <c r="O111" s="22"/>
      <c r="P111" s="22"/>
      <c r="Q111" s="22" t="s">
        <v>1649</v>
      </c>
      <c r="R111" s="98" t="s">
        <v>1025</v>
      </c>
      <c r="S111" s="98" t="s">
        <v>1261</v>
      </c>
      <c r="T111" s="98" t="s">
        <v>634</v>
      </c>
      <c r="U111" s="40">
        <v>0.04</v>
      </c>
      <c r="V111" s="40">
        <v>4.0000000000000001E-3</v>
      </c>
      <c r="W111" s="40">
        <v>250</v>
      </c>
      <c r="X111" s="40">
        <v>25</v>
      </c>
      <c r="Y111" s="39" t="s">
        <v>818</v>
      </c>
      <c r="Z111" s="39" t="s">
        <v>790</v>
      </c>
      <c r="AA111" s="42" t="s">
        <v>1522</v>
      </c>
      <c r="AB111" s="42" t="s">
        <v>1213</v>
      </c>
      <c r="AC111" s="42" t="s">
        <v>1237</v>
      </c>
      <c r="AD111" s="86" t="s">
        <v>1238</v>
      </c>
      <c r="AE111" s="145">
        <v>0.04</v>
      </c>
      <c r="AF111" s="86" t="s">
        <v>854</v>
      </c>
      <c r="AG111" s="145">
        <v>0.04</v>
      </c>
      <c r="AH111" s="145">
        <v>246</v>
      </c>
      <c r="AI111" s="145">
        <v>0.04</v>
      </c>
      <c r="AJ111" s="86" t="s">
        <v>854</v>
      </c>
      <c r="AK111" s="145">
        <v>4.0000000000000001E-3</v>
      </c>
      <c r="AL111" s="86" t="s">
        <v>854</v>
      </c>
      <c r="AM111" s="145">
        <v>24.6</v>
      </c>
      <c r="AN111" s="145">
        <v>4.0000000000000001E-3</v>
      </c>
      <c r="AO111" s="86" t="s">
        <v>854</v>
      </c>
      <c r="AP111" s="86" t="s">
        <v>818</v>
      </c>
      <c r="AQ111" s="71">
        <v>5</v>
      </c>
      <c r="AR111" s="156">
        <v>0.04</v>
      </c>
      <c r="AS111" s="72">
        <v>10</v>
      </c>
      <c r="AT111" s="156">
        <v>246</v>
      </c>
      <c r="AU111" s="55">
        <v>50</v>
      </c>
      <c r="AV111" s="138">
        <v>4.0000000000000001E-3</v>
      </c>
      <c r="AW111" s="55">
        <v>100</v>
      </c>
      <c r="AX111" s="138">
        <v>24.6</v>
      </c>
      <c r="AY111" s="48" t="s">
        <v>790</v>
      </c>
      <c r="AZ111" s="48" t="s">
        <v>1058</v>
      </c>
      <c r="BA111" s="44" t="s">
        <v>790</v>
      </c>
      <c r="BB111" s="44" t="s">
        <v>1058</v>
      </c>
      <c r="BC111" s="57">
        <v>100</v>
      </c>
      <c r="BD111" s="57">
        <v>1.1599999999999999</v>
      </c>
      <c r="BE111" s="77">
        <v>5.4000000000000003E-3</v>
      </c>
      <c r="BF111" s="77">
        <v>5.4000000000000003E-3</v>
      </c>
      <c r="BG111" s="61">
        <v>10</v>
      </c>
      <c r="BH111" s="61">
        <v>61350</v>
      </c>
      <c r="BI111" s="79">
        <v>0.28399999999999997</v>
      </c>
      <c r="BJ111" s="79">
        <v>0.28399999999999997</v>
      </c>
      <c r="BK111" s="65">
        <v>10</v>
      </c>
      <c r="BL111" s="65">
        <v>3.5</v>
      </c>
      <c r="BM111" s="65" t="s">
        <v>1156</v>
      </c>
      <c r="BN111" s="65"/>
    </row>
    <row r="112" spans="1:266" s="14" customFormat="1" ht="35.1" customHeight="1" x14ac:dyDescent="0.2">
      <c r="A112" s="33" t="s">
        <v>5</v>
      </c>
      <c r="B112" s="125"/>
      <c r="C112" s="33" t="s">
        <v>6</v>
      </c>
      <c r="D112" s="33" t="s">
        <v>6</v>
      </c>
      <c r="E112" s="126">
        <v>1172</v>
      </c>
      <c r="F112" s="22"/>
      <c r="G112" s="22"/>
      <c r="H112" s="22">
        <v>34</v>
      </c>
      <c r="I112" s="22" t="s">
        <v>431</v>
      </c>
      <c r="J112" s="142">
        <v>34</v>
      </c>
      <c r="K112" s="142" t="s">
        <v>431</v>
      </c>
      <c r="L112" s="142"/>
      <c r="M112" s="142" t="s">
        <v>1228</v>
      </c>
      <c r="N112" s="165" t="s">
        <v>1249</v>
      </c>
      <c r="O112" s="22"/>
      <c r="P112" s="22" t="s">
        <v>634</v>
      </c>
      <c r="Q112" s="22" t="s">
        <v>1646</v>
      </c>
      <c r="R112" s="98"/>
      <c r="S112" s="98" t="s">
        <v>1114</v>
      </c>
      <c r="T112" s="98" t="s">
        <v>634</v>
      </c>
      <c r="U112" s="40">
        <v>4.45E-3</v>
      </c>
      <c r="V112" s="40">
        <v>1.85E-4</v>
      </c>
      <c r="W112" s="40" t="s">
        <v>275</v>
      </c>
      <c r="X112" s="40" t="s">
        <v>275</v>
      </c>
      <c r="Y112" s="39" t="s">
        <v>1248</v>
      </c>
      <c r="Z112" s="39" t="s">
        <v>790</v>
      </c>
      <c r="AA112" s="42" t="s">
        <v>1522</v>
      </c>
      <c r="AB112" s="42" t="s">
        <v>1531</v>
      </c>
      <c r="AC112" s="42" t="s">
        <v>1126</v>
      </c>
      <c r="AD112" s="86" t="s">
        <v>1250</v>
      </c>
      <c r="AE112" s="145" t="s">
        <v>791</v>
      </c>
      <c r="AF112" s="86" t="s">
        <v>790</v>
      </c>
      <c r="AG112" s="145" t="s">
        <v>791</v>
      </c>
      <c r="AH112" s="145" t="s">
        <v>275</v>
      </c>
      <c r="AI112" s="145" t="s">
        <v>275</v>
      </c>
      <c r="AJ112" s="86" t="s">
        <v>790</v>
      </c>
      <c r="AK112" s="145" t="s">
        <v>791</v>
      </c>
      <c r="AL112" s="86" t="s">
        <v>790</v>
      </c>
      <c r="AM112" s="145" t="s">
        <v>275</v>
      </c>
      <c r="AN112" s="145" t="s">
        <v>275</v>
      </c>
      <c r="AO112" s="86" t="s">
        <v>790</v>
      </c>
      <c r="AP112" s="86" t="s">
        <v>1248</v>
      </c>
      <c r="AQ112" s="71" t="s">
        <v>790</v>
      </c>
      <c r="AR112" s="156" t="s">
        <v>275</v>
      </c>
      <c r="AS112" s="72" t="s">
        <v>790</v>
      </c>
      <c r="AT112" s="156" t="s">
        <v>275</v>
      </c>
      <c r="AU112" s="55" t="s">
        <v>790</v>
      </c>
      <c r="AV112" s="138" t="s">
        <v>275</v>
      </c>
      <c r="AW112" s="55" t="s">
        <v>790</v>
      </c>
      <c r="AX112" s="138" t="s">
        <v>275</v>
      </c>
      <c r="AY112" s="48" t="s">
        <v>790</v>
      </c>
      <c r="AZ112" s="48" t="s">
        <v>275</v>
      </c>
      <c r="BA112" s="44" t="s">
        <v>790</v>
      </c>
      <c r="BB112" s="44" t="s">
        <v>275</v>
      </c>
      <c r="BC112" s="57">
        <v>10</v>
      </c>
      <c r="BD112" s="57" t="s">
        <v>1136</v>
      </c>
      <c r="BE112" s="77">
        <v>4.45E-3</v>
      </c>
      <c r="BF112" s="77">
        <v>1.85E-4</v>
      </c>
      <c r="BG112" s="61" t="s">
        <v>1113</v>
      </c>
      <c r="BH112" s="61">
        <v>269.89999999999998</v>
      </c>
      <c r="BI112" s="79">
        <v>0.01</v>
      </c>
      <c r="BJ112" s="79">
        <v>0.01</v>
      </c>
      <c r="BK112" s="65" t="s">
        <v>790</v>
      </c>
      <c r="BL112" s="65">
        <v>0.1</v>
      </c>
      <c r="BM112" s="65" t="s">
        <v>1140</v>
      </c>
      <c r="BN112" s="65" t="s">
        <v>1517</v>
      </c>
    </row>
    <row r="113" spans="1:66" s="14" customFormat="1" ht="35.1" customHeight="1" x14ac:dyDescent="0.2">
      <c r="A113" s="33" t="s">
        <v>91</v>
      </c>
      <c r="B113" s="125"/>
      <c r="C113" s="33" t="s">
        <v>28</v>
      </c>
      <c r="D113" s="33" t="s">
        <v>1375</v>
      </c>
      <c r="E113" s="126">
        <v>1173</v>
      </c>
      <c r="F113" s="22" t="s">
        <v>421</v>
      </c>
      <c r="G113" s="22" t="s">
        <v>750</v>
      </c>
      <c r="H113" s="22" t="s">
        <v>693</v>
      </c>
      <c r="I113" s="22" t="s">
        <v>750</v>
      </c>
      <c r="J113" s="142" t="s">
        <v>421</v>
      </c>
      <c r="K113" s="142" t="s">
        <v>431</v>
      </c>
      <c r="L113" s="142"/>
      <c r="M113" s="142"/>
      <c r="N113" s="165" t="s">
        <v>1236</v>
      </c>
      <c r="O113" s="22" t="s">
        <v>634</v>
      </c>
      <c r="P113" s="22" t="s">
        <v>634</v>
      </c>
      <c r="Q113" s="22" t="s">
        <v>1646</v>
      </c>
      <c r="R113" s="98"/>
      <c r="S113" s="98" t="s">
        <v>1262</v>
      </c>
      <c r="T113" s="98" t="s">
        <v>634</v>
      </c>
      <c r="U113" s="40" t="s">
        <v>1201</v>
      </c>
      <c r="V113" s="40" t="s">
        <v>1201</v>
      </c>
      <c r="W113" s="40" t="s">
        <v>790</v>
      </c>
      <c r="X113" s="40" t="s">
        <v>790</v>
      </c>
      <c r="Y113" s="39" t="s">
        <v>818</v>
      </c>
      <c r="Z113" s="39" t="s">
        <v>790</v>
      </c>
      <c r="AA113" s="42" t="s">
        <v>1522</v>
      </c>
      <c r="AB113" s="42" t="s">
        <v>892</v>
      </c>
      <c r="AC113" s="42" t="s">
        <v>929</v>
      </c>
      <c r="AD113" s="86" t="s">
        <v>1233</v>
      </c>
      <c r="AE113" s="145" t="s">
        <v>1201</v>
      </c>
      <c r="AF113" s="86" t="s">
        <v>869</v>
      </c>
      <c r="AG113" s="145" t="s">
        <v>1201</v>
      </c>
      <c r="AH113" s="145" t="s">
        <v>838</v>
      </c>
      <c r="AI113" s="145" t="s">
        <v>1201</v>
      </c>
      <c r="AJ113" s="86" t="s">
        <v>869</v>
      </c>
      <c r="AK113" s="145" t="s">
        <v>1201</v>
      </c>
      <c r="AL113" s="86" t="s">
        <v>869</v>
      </c>
      <c r="AM113" s="145" t="s">
        <v>838</v>
      </c>
      <c r="AN113" s="145" t="s">
        <v>1201</v>
      </c>
      <c r="AO113" s="86" t="s">
        <v>869</v>
      </c>
      <c r="AP113" s="86" t="s">
        <v>818</v>
      </c>
      <c r="AQ113" s="71" t="s">
        <v>790</v>
      </c>
      <c r="AR113" s="156" t="s">
        <v>838</v>
      </c>
      <c r="AS113" s="72" t="s">
        <v>790</v>
      </c>
      <c r="AT113" s="156" t="s">
        <v>838</v>
      </c>
      <c r="AU113" s="55" t="s">
        <v>790</v>
      </c>
      <c r="AV113" s="138" t="s">
        <v>838</v>
      </c>
      <c r="AW113" s="55" t="s">
        <v>790</v>
      </c>
      <c r="AX113" s="138" t="s">
        <v>838</v>
      </c>
      <c r="AY113" s="48" t="s">
        <v>790</v>
      </c>
      <c r="AZ113" s="48" t="s">
        <v>838</v>
      </c>
      <c r="BA113" s="44" t="s">
        <v>790</v>
      </c>
      <c r="BB113" s="44" t="s">
        <v>838</v>
      </c>
      <c r="BC113" s="57" t="s">
        <v>790</v>
      </c>
      <c r="BD113" s="57" t="s">
        <v>838</v>
      </c>
      <c r="BE113" s="77" t="s">
        <v>838</v>
      </c>
      <c r="BF113" s="77" t="s">
        <v>838</v>
      </c>
      <c r="BG113" s="61" t="s">
        <v>790</v>
      </c>
      <c r="BH113" s="61" t="s">
        <v>838</v>
      </c>
      <c r="BI113" s="79" t="s">
        <v>838</v>
      </c>
      <c r="BJ113" s="79" t="s">
        <v>838</v>
      </c>
      <c r="BK113" s="65" t="s">
        <v>790</v>
      </c>
      <c r="BL113" s="65">
        <v>0.1</v>
      </c>
      <c r="BM113" s="65" t="s">
        <v>1140</v>
      </c>
      <c r="BN113" s="65" t="s">
        <v>1517</v>
      </c>
    </row>
    <row r="114" spans="1:66" s="14" customFormat="1" ht="35.1" customHeight="1" x14ac:dyDescent="0.2">
      <c r="A114" s="33" t="s">
        <v>92</v>
      </c>
      <c r="B114" s="125"/>
      <c r="C114" s="33" t="s">
        <v>1381</v>
      </c>
      <c r="D114" s="33" t="s">
        <v>875</v>
      </c>
      <c r="E114" s="126">
        <v>1814</v>
      </c>
      <c r="F114" s="22"/>
      <c r="G114" s="22"/>
      <c r="H114" s="22"/>
      <c r="I114" s="22"/>
      <c r="J114" s="142"/>
      <c r="K114" s="142"/>
      <c r="L114" s="142"/>
      <c r="M114" s="142"/>
      <c r="N114" s="165"/>
      <c r="O114" s="22"/>
      <c r="P114" s="22" t="s">
        <v>633</v>
      </c>
      <c r="Q114" s="22" t="s">
        <v>1647</v>
      </c>
      <c r="R114" s="98"/>
      <c r="S114" s="98"/>
      <c r="T114" s="98" t="s">
        <v>1647</v>
      </c>
      <c r="U114" s="40" t="s">
        <v>790</v>
      </c>
      <c r="V114" s="40" t="s">
        <v>790</v>
      </c>
      <c r="W114" s="40" t="s">
        <v>790</v>
      </c>
      <c r="X114" s="40" t="s">
        <v>790</v>
      </c>
      <c r="Y114" s="39" t="s">
        <v>790</v>
      </c>
      <c r="Z114" s="39">
        <v>0.01</v>
      </c>
      <c r="AA114" s="42" t="s">
        <v>1100</v>
      </c>
      <c r="AB114" s="42" t="s">
        <v>917</v>
      </c>
      <c r="AC114" s="42">
        <v>41012</v>
      </c>
      <c r="AD114" s="86" t="s">
        <v>862</v>
      </c>
      <c r="AE114" s="145">
        <v>0.01</v>
      </c>
      <c r="AF114" s="86" t="s">
        <v>854</v>
      </c>
      <c r="AG114" s="145">
        <v>0.01</v>
      </c>
      <c r="AH114" s="145">
        <v>4.4999999999999998E-2</v>
      </c>
      <c r="AI114" s="145">
        <v>0.01</v>
      </c>
      <c r="AJ114" s="86" t="s">
        <v>854</v>
      </c>
      <c r="AK114" s="145">
        <v>1E-3</v>
      </c>
      <c r="AL114" s="86" t="s">
        <v>854</v>
      </c>
      <c r="AM114" s="145">
        <v>4.4999999999999997E-3</v>
      </c>
      <c r="AN114" s="145">
        <v>1E-3</v>
      </c>
      <c r="AO114" s="86" t="s">
        <v>854</v>
      </c>
      <c r="AP114" s="86" t="s">
        <v>818</v>
      </c>
      <c r="AQ114" s="71">
        <v>10</v>
      </c>
      <c r="AR114" s="156">
        <v>0.01</v>
      </c>
      <c r="AS114" s="72">
        <v>10</v>
      </c>
      <c r="AT114" s="156">
        <v>4.4999999999999998E-2</v>
      </c>
      <c r="AU114" s="55">
        <v>100</v>
      </c>
      <c r="AV114" s="138">
        <v>1E-3</v>
      </c>
      <c r="AW114" s="55">
        <v>100</v>
      </c>
      <c r="AX114" s="138">
        <v>4.4999999999999997E-3</v>
      </c>
      <c r="AY114" s="48">
        <v>100</v>
      </c>
      <c r="AZ114" s="48">
        <v>20</v>
      </c>
      <c r="BA114" s="44">
        <v>1000</v>
      </c>
      <c r="BB114" s="44">
        <v>2</v>
      </c>
      <c r="BC114" s="57">
        <v>30</v>
      </c>
      <c r="BD114" s="57">
        <v>16667</v>
      </c>
      <c r="BE114" s="77">
        <v>10.442982456140351</v>
      </c>
      <c r="BF114" s="77">
        <v>10.442982456140351</v>
      </c>
      <c r="BG114" s="61">
        <v>100</v>
      </c>
      <c r="BH114" s="61">
        <v>15217</v>
      </c>
      <c r="BI114" s="79">
        <v>9.534461152882205</v>
      </c>
      <c r="BJ114" s="79">
        <v>9.534461152882205</v>
      </c>
      <c r="BK114" s="65" t="s">
        <v>790</v>
      </c>
      <c r="BL114" s="65">
        <v>0.1</v>
      </c>
      <c r="BM114" s="65" t="s">
        <v>1140</v>
      </c>
      <c r="BN114" s="65" t="s">
        <v>1517</v>
      </c>
    </row>
    <row r="115" spans="1:66" s="14" customFormat="1" ht="35.1" customHeight="1" x14ac:dyDescent="0.2">
      <c r="A115" s="33"/>
      <c r="B115" s="125"/>
      <c r="C115" s="33" t="s">
        <v>1387</v>
      </c>
      <c r="D115" s="33" t="s">
        <v>424</v>
      </c>
      <c r="E115" s="126">
        <v>7707</v>
      </c>
      <c r="F115" s="22"/>
      <c r="G115" s="22"/>
      <c r="H115" s="22">
        <v>37</v>
      </c>
      <c r="I115" s="22" t="s">
        <v>431</v>
      </c>
      <c r="J115" s="142">
        <v>37</v>
      </c>
      <c r="K115" s="142" t="s">
        <v>431</v>
      </c>
      <c r="L115" s="142" t="s">
        <v>1227</v>
      </c>
      <c r="M115" s="142" t="s">
        <v>1228</v>
      </c>
      <c r="N115" s="165" t="s">
        <v>1198</v>
      </c>
      <c r="O115" s="22"/>
      <c r="P115" s="22" t="s">
        <v>634</v>
      </c>
      <c r="Q115" s="22" t="s">
        <v>1646</v>
      </c>
      <c r="R115" s="98"/>
      <c r="S115" s="98" t="s">
        <v>1114</v>
      </c>
      <c r="T115" s="98" t="s">
        <v>634</v>
      </c>
      <c r="U115" s="39" t="s">
        <v>748</v>
      </c>
      <c r="V115" s="39" t="s">
        <v>748</v>
      </c>
      <c r="W115" s="39" t="s">
        <v>818</v>
      </c>
      <c r="X115" s="39" t="s">
        <v>818</v>
      </c>
      <c r="Y115" s="39" t="s">
        <v>1144</v>
      </c>
      <c r="Z115" s="39" t="s">
        <v>790</v>
      </c>
      <c r="AA115" s="42" t="s">
        <v>1522</v>
      </c>
      <c r="AB115" s="42" t="s">
        <v>1129</v>
      </c>
      <c r="AC115" s="42" t="s">
        <v>929</v>
      </c>
      <c r="AD115" s="86" t="s">
        <v>1233</v>
      </c>
      <c r="AE115" s="86" t="s">
        <v>748</v>
      </c>
      <c r="AF115" s="86" t="s">
        <v>748</v>
      </c>
      <c r="AG115" s="86" t="s">
        <v>748</v>
      </c>
      <c r="AH115" s="86" t="s">
        <v>791</v>
      </c>
      <c r="AI115" s="86" t="s">
        <v>748</v>
      </c>
      <c r="AJ115" s="86" t="s">
        <v>748</v>
      </c>
      <c r="AK115" s="86" t="s">
        <v>748</v>
      </c>
      <c r="AL115" s="86" t="s">
        <v>748</v>
      </c>
      <c r="AM115" s="86" t="s">
        <v>791</v>
      </c>
      <c r="AN115" s="86" t="s">
        <v>748</v>
      </c>
      <c r="AO115" s="86" t="s">
        <v>748</v>
      </c>
      <c r="AP115" s="86" t="s">
        <v>1144</v>
      </c>
      <c r="AQ115" s="71" t="s">
        <v>790</v>
      </c>
      <c r="AR115" s="72" t="s">
        <v>835</v>
      </c>
      <c r="AS115" s="72" t="s">
        <v>790</v>
      </c>
      <c r="AT115" s="72" t="s">
        <v>275</v>
      </c>
      <c r="AU115" s="55" t="s">
        <v>790</v>
      </c>
      <c r="AV115" s="55" t="s">
        <v>791</v>
      </c>
      <c r="AW115" s="55" t="s">
        <v>790</v>
      </c>
      <c r="AX115" s="55" t="s">
        <v>791</v>
      </c>
      <c r="AY115" s="48" t="s">
        <v>790</v>
      </c>
      <c r="AZ115" s="48" t="s">
        <v>791</v>
      </c>
      <c r="BA115" s="44" t="s">
        <v>790</v>
      </c>
      <c r="BB115" s="44" t="s">
        <v>791</v>
      </c>
      <c r="BC115" s="57">
        <v>90</v>
      </c>
      <c r="BD115" s="57" t="s">
        <v>1141</v>
      </c>
      <c r="BE115" s="76" t="s">
        <v>791</v>
      </c>
      <c r="BF115" s="76" t="s">
        <v>791</v>
      </c>
      <c r="BG115" s="61" t="s">
        <v>836</v>
      </c>
      <c r="BH115" s="61" t="s">
        <v>1142</v>
      </c>
      <c r="BI115" s="80" t="s">
        <v>1143</v>
      </c>
      <c r="BJ115" s="80" t="s">
        <v>1143</v>
      </c>
      <c r="BK115" s="65" t="s">
        <v>790</v>
      </c>
      <c r="BL115" s="65" t="s">
        <v>1519</v>
      </c>
      <c r="BM115" s="65" t="s">
        <v>790</v>
      </c>
      <c r="BN115" s="65"/>
    </row>
    <row r="116" spans="1:66" s="14" customFormat="1" ht="35.1" customHeight="1" x14ac:dyDescent="0.2">
      <c r="A116" s="33"/>
      <c r="B116" s="125"/>
      <c r="C116" s="33" t="s">
        <v>674</v>
      </c>
      <c r="D116" s="33" t="s">
        <v>1388</v>
      </c>
      <c r="E116" s="126">
        <v>7705</v>
      </c>
      <c r="F116" s="22">
        <v>5</v>
      </c>
      <c r="G116" s="22" t="s">
        <v>749</v>
      </c>
      <c r="H116" s="22">
        <v>5</v>
      </c>
      <c r="I116" s="22" t="s">
        <v>431</v>
      </c>
      <c r="J116" s="142">
        <v>5</v>
      </c>
      <c r="K116" s="142" t="s">
        <v>431</v>
      </c>
      <c r="L116" s="142" t="s">
        <v>1227</v>
      </c>
      <c r="M116" s="142" t="s">
        <v>1228</v>
      </c>
      <c r="N116" s="165" t="s">
        <v>1536</v>
      </c>
      <c r="O116" s="22" t="s">
        <v>634</v>
      </c>
      <c r="P116" s="22" t="s">
        <v>634</v>
      </c>
      <c r="Q116" s="22" t="s">
        <v>1646</v>
      </c>
      <c r="R116" s="98"/>
      <c r="S116" s="98" t="s">
        <v>1114</v>
      </c>
      <c r="T116" s="98" t="s">
        <v>634</v>
      </c>
      <c r="U116" s="39" t="s">
        <v>897</v>
      </c>
      <c r="V116" s="39" t="s">
        <v>897</v>
      </c>
      <c r="W116" s="39">
        <v>0.14000000000000001</v>
      </c>
      <c r="X116" s="39">
        <v>1.4E-2</v>
      </c>
      <c r="Y116" s="39">
        <v>2.8200000000000002E-4</v>
      </c>
      <c r="Z116" s="39" t="s">
        <v>790</v>
      </c>
      <c r="AA116" s="42" t="s">
        <v>1522</v>
      </c>
      <c r="AB116" s="42" t="s">
        <v>1154</v>
      </c>
      <c r="AC116" s="42" t="s">
        <v>929</v>
      </c>
      <c r="AD116" s="86" t="s">
        <v>1233</v>
      </c>
      <c r="AE116" s="86" t="s">
        <v>748</v>
      </c>
      <c r="AF116" s="86" t="s">
        <v>748</v>
      </c>
      <c r="AG116" s="86" t="s">
        <v>748</v>
      </c>
      <c r="AH116" s="86">
        <v>0.14000000000000001</v>
      </c>
      <c r="AI116" s="86" t="s">
        <v>748</v>
      </c>
      <c r="AJ116" s="86" t="s">
        <v>748</v>
      </c>
      <c r="AK116" s="86" t="s">
        <v>748</v>
      </c>
      <c r="AL116" s="86" t="s">
        <v>748</v>
      </c>
      <c r="AM116" s="86">
        <v>1.4E-2</v>
      </c>
      <c r="AN116" s="86" t="s">
        <v>748</v>
      </c>
      <c r="AO116" s="86" t="s">
        <v>748</v>
      </c>
      <c r="AP116" s="86">
        <v>2.8200000000000002E-4</v>
      </c>
      <c r="AQ116" s="71">
        <v>10</v>
      </c>
      <c r="AR116" s="72">
        <v>4.9000000000000002E-2</v>
      </c>
      <c r="AS116" s="72">
        <v>100</v>
      </c>
      <c r="AT116" s="72">
        <v>0.14000000000000001</v>
      </c>
      <c r="AU116" s="55">
        <v>100</v>
      </c>
      <c r="AV116" s="55">
        <v>4.8999999999999998E-3</v>
      </c>
      <c r="AW116" s="55">
        <v>1000</v>
      </c>
      <c r="AX116" s="55">
        <v>1.4E-2</v>
      </c>
      <c r="AY116" s="48">
        <v>10</v>
      </c>
      <c r="AZ116" s="48">
        <v>1550</v>
      </c>
      <c r="BA116" s="44">
        <v>50</v>
      </c>
      <c r="BB116" s="44">
        <v>310</v>
      </c>
      <c r="BC116" s="57">
        <v>10</v>
      </c>
      <c r="BD116" s="57" t="s">
        <v>1155</v>
      </c>
      <c r="BE116" s="76">
        <v>6.1099999999999999E-6</v>
      </c>
      <c r="BF116" s="76">
        <v>7.24E-8</v>
      </c>
      <c r="BG116" s="61" t="s">
        <v>1113</v>
      </c>
      <c r="BH116" s="61">
        <v>2.8200000000000002E-4</v>
      </c>
      <c r="BI116" s="80">
        <v>4.4800000000000002E-9</v>
      </c>
      <c r="BJ116" s="80">
        <v>1.6099999999999998E-5</v>
      </c>
      <c r="BK116" s="65">
        <v>100</v>
      </c>
      <c r="BL116" s="65">
        <v>1.5999999999999999E-5</v>
      </c>
      <c r="BM116" s="65" t="s">
        <v>1156</v>
      </c>
      <c r="BN116" s="65" t="s">
        <v>1510</v>
      </c>
    </row>
    <row r="117" spans="1:66" s="14" customFormat="1" ht="35.1" customHeight="1" x14ac:dyDescent="0.2">
      <c r="A117" s="33" t="s">
        <v>94</v>
      </c>
      <c r="B117" s="125"/>
      <c r="C117" s="33" t="s">
        <v>30</v>
      </c>
      <c r="D117" s="33" t="s">
        <v>30</v>
      </c>
      <c r="E117" s="126">
        <v>1177</v>
      </c>
      <c r="F117" s="22">
        <v>13</v>
      </c>
      <c r="G117" s="22" t="s">
        <v>687</v>
      </c>
      <c r="H117" s="22">
        <v>13</v>
      </c>
      <c r="I117" s="22" t="s">
        <v>687</v>
      </c>
      <c r="J117" s="142">
        <v>13</v>
      </c>
      <c r="K117" s="142" t="s">
        <v>687</v>
      </c>
      <c r="L117" s="142"/>
      <c r="M117" s="142"/>
      <c r="N117" s="165" t="s">
        <v>276</v>
      </c>
      <c r="O117" s="22" t="s">
        <v>634</v>
      </c>
      <c r="P117" s="22" t="s">
        <v>634</v>
      </c>
      <c r="Q117" s="22" t="s">
        <v>1646</v>
      </c>
      <c r="R117" s="98"/>
      <c r="S117" s="98" t="s">
        <v>1114</v>
      </c>
      <c r="T117" s="98" t="s">
        <v>634</v>
      </c>
      <c r="U117" s="39">
        <v>4.9000000000000002E-2</v>
      </c>
      <c r="V117" s="39">
        <v>4.8999999999999998E-3</v>
      </c>
      <c r="W117" s="39">
        <v>0.27</v>
      </c>
      <c r="X117" s="39">
        <v>5.3999999999999999E-2</v>
      </c>
      <c r="Y117" s="39" t="s">
        <v>818</v>
      </c>
      <c r="Z117" s="39" t="s">
        <v>790</v>
      </c>
      <c r="AA117" s="42" t="s">
        <v>1522</v>
      </c>
      <c r="AB117" s="42" t="s">
        <v>1120</v>
      </c>
      <c r="AC117" s="42" t="s">
        <v>929</v>
      </c>
      <c r="AD117" s="86" t="s">
        <v>276</v>
      </c>
      <c r="AE117" s="86" t="s">
        <v>791</v>
      </c>
      <c r="AF117" s="86" t="s">
        <v>790</v>
      </c>
      <c r="AG117" s="86" t="s">
        <v>791</v>
      </c>
      <c r="AH117" s="86">
        <v>0.27</v>
      </c>
      <c r="AI117" s="86">
        <v>4.9000000000000002E-2</v>
      </c>
      <c r="AJ117" s="86" t="s">
        <v>854</v>
      </c>
      <c r="AK117" s="86" t="s">
        <v>791</v>
      </c>
      <c r="AL117" s="86" t="s">
        <v>790</v>
      </c>
      <c r="AM117" s="86">
        <v>5.3999999999999999E-2</v>
      </c>
      <c r="AN117" s="86">
        <v>4.8999999999999998E-3</v>
      </c>
      <c r="AO117" s="86" t="s">
        <v>854</v>
      </c>
      <c r="AP117" s="86" t="s">
        <v>818</v>
      </c>
      <c r="AQ117" s="71" t="s">
        <v>1124</v>
      </c>
      <c r="AR117" s="72">
        <v>4.9000000000000002E-2</v>
      </c>
      <c r="AS117" s="72" t="s">
        <v>1123</v>
      </c>
      <c r="AT117" s="72">
        <v>0.27</v>
      </c>
      <c r="AU117" s="55" t="s">
        <v>1125</v>
      </c>
      <c r="AV117" s="55">
        <v>4.8999999999999998E-3</v>
      </c>
      <c r="AW117" s="55" t="s">
        <v>1125</v>
      </c>
      <c r="AX117" s="55">
        <v>5.3999999999999999E-2</v>
      </c>
      <c r="AY117" s="48" t="s">
        <v>789</v>
      </c>
      <c r="AZ117" s="48">
        <v>2.2999999999999998</v>
      </c>
      <c r="BA117" s="44" t="s">
        <v>789</v>
      </c>
      <c r="BB117" s="44">
        <v>0.23</v>
      </c>
      <c r="BC117" s="57" t="s">
        <v>790</v>
      </c>
      <c r="BD117" s="57" t="s">
        <v>1058</v>
      </c>
      <c r="BE117" s="76" t="s">
        <v>1058</v>
      </c>
      <c r="BF117" s="76" t="s">
        <v>1058</v>
      </c>
      <c r="BG117" s="61" t="s">
        <v>1113</v>
      </c>
      <c r="BH117" s="61">
        <v>859</v>
      </c>
      <c r="BI117" s="80" t="s">
        <v>791</v>
      </c>
      <c r="BJ117" s="80" t="s">
        <v>791</v>
      </c>
      <c r="BK117" s="65" t="s">
        <v>790</v>
      </c>
      <c r="BL117" s="65">
        <v>0.1</v>
      </c>
      <c r="BM117" s="65" t="s">
        <v>1140</v>
      </c>
      <c r="BN117" s="65" t="s">
        <v>1517</v>
      </c>
    </row>
    <row r="118" spans="1:66" s="14" customFormat="1" ht="35.1" customHeight="1" x14ac:dyDescent="0.2">
      <c r="A118" s="33" t="s">
        <v>361</v>
      </c>
      <c r="B118" s="125"/>
      <c r="C118" s="33" t="s">
        <v>362</v>
      </c>
      <c r="D118" s="33" t="s">
        <v>362</v>
      </c>
      <c r="E118" s="126">
        <v>1743</v>
      </c>
      <c r="F118" s="22">
        <v>14</v>
      </c>
      <c r="G118" s="22" t="s">
        <v>431</v>
      </c>
      <c r="H118" s="22">
        <v>14</v>
      </c>
      <c r="I118" s="22" t="s">
        <v>431</v>
      </c>
      <c r="J118" s="142">
        <v>14</v>
      </c>
      <c r="K118" s="142" t="s">
        <v>431</v>
      </c>
      <c r="L118" s="142"/>
      <c r="M118" s="142"/>
      <c r="N118" s="165" t="s">
        <v>276</v>
      </c>
      <c r="O118" s="22" t="s">
        <v>634</v>
      </c>
      <c r="P118" s="22" t="s">
        <v>634</v>
      </c>
      <c r="Q118" s="22" t="s">
        <v>1646</v>
      </c>
      <c r="R118" s="98"/>
      <c r="S118" s="98" t="s">
        <v>1262</v>
      </c>
      <c r="T118" s="98" t="s">
        <v>634</v>
      </c>
      <c r="U118" s="39">
        <v>5.0000000000000001E-3</v>
      </c>
      <c r="V118" s="39">
        <v>5.0000000000000001E-4</v>
      </c>
      <c r="W118" s="39">
        <v>0.01</v>
      </c>
      <c r="X118" s="39">
        <v>4.0000000000000001E-3</v>
      </c>
      <c r="Y118" s="39" t="s">
        <v>818</v>
      </c>
      <c r="Z118" s="39" t="s">
        <v>790</v>
      </c>
      <c r="AA118" s="42" t="s">
        <v>1522</v>
      </c>
      <c r="AB118" s="42" t="s">
        <v>890</v>
      </c>
      <c r="AC118" s="42" t="s">
        <v>929</v>
      </c>
      <c r="AD118" s="86" t="s">
        <v>276</v>
      </c>
      <c r="AE118" s="86">
        <v>5.0000000000000001E-3</v>
      </c>
      <c r="AF118" s="86" t="s">
        <v>854</v>
      </c>
      <c r="AG118" s="86">
        <v>5.0000000000000001E-3</v>
      </c>
      <c r="AH118" s="86">
        <v>1.2999999999999999E-2</v>
      </c>
      <c r="AI118" s="86">
        <v>5.0000000000000001E-3</v>
      </c>
      <c r="AJ118" s="86" t="s">
        <v>854</v>
      </c>
      <c r="AK118" s="86">
        <v>5.0000000000000001E-4</v>
      </c>
      <c r="AL118" s="86" t="s">
        <v>854</v>
      </c>
      <c r="AM118" s="86">
        <v>4.0000000000000001E-3</v>
      </c>
      <c r="AN118" s="86">
        <v>5.0000000000000001E-4</v>
      </c>
      <c r="AO118" s="86" t="s">
        <v>854</v>
      </c>
      <c r="AP118" s="86" t="s">
        <v>818</v>
      </c>
      <c r="AQ118" s="71">
        <v>10</v>
      </c>
      <c r="AR118" s="72">
        <v>5.0000000000000001E-3</v>
      </c>
      <c r="AS118" s="72">
        <v>10</v>
      </c>
      <c r="AT118" s="72">
        <v>1.2999999999999999E-2</v>
      </c>
      <c r="AU118" s="55">
        <v>100</v>
      </c>
      <c r="AV118" s="55">
        <v>5.0000000000000001E-4</v>
      </c>
      <c r="AW118" s="55">
        <v>10</v>
      </c>
      <c r="AX118" s="55">
        <v>4.0000000000000001E-3</v>
      </c>
      <c r="AY118" s="48" t="s">
        <v>847</v>
      </c>
      <c r="AZ118" s="48" t="s">
        <v>848</v>
      </c>
      <c r="BA118" s="44" t="s">
        <v>1113</v>
      </c>
      <c r="BB118" s="44" t="s">
        <v>848</v>
      </c>
      <c r="BC118" s="57">
        <v>30</v>
      </c>
      <c r="BD118" s="57">
        <v>1000</v>
      </c>
      <c r="BE118" s="76">
        <v>0.05</v>
      </c>
      <c r="BF118" s="76">
        <v>0.05</v>
      </c>
      <c r="BG118" s="61">
        <v>100</v>
      </c>
      <c r="BH118" s="61">
        <v>365</v>
      </c>
      <c r="BI118" s="80">
        <v>3.6999999999999998E-2</v>
      </c>
      <c r="BJ118" s="80">
        <v>3.6999999999999998E-2</v>
      </c>
      <c r="BK118" s="65" t="s">
        <v>790</v>
      </c>
      <c r="BL118" s="65">
        <v>0.1</v>
      </c>
      <c r="BM118" s="65" t="s">
        <v>1140</v>
      </c>
      <c r="BN118" s="65" t="s">
        <v>1517</v>
      </c>
    </row>
    <row r="119" spans="1:66" s="14" customFormat="1" ht="35.1" customHeight="1" x14ac:dyDescent="0.2">
      <c r="A119" s="33" t="s">
        <v>95</v>
      </c>
      <c r="B119" s="125"/>
      <c r="C119" s="33" t="s">
        <v>31</v>
      </c>
      <c r="D119" s="33" t="s">
        <v>31</v>
      </c>
      <c r="E119" s="126">
        <v>1181</v>
      </c>
      <c r="F119" s="22" t="s">
        <v>421</v>
      </c>
      <c r="G119" s="22" t="s">
        <v>750</v>
      </c>
      <c r="H119" s="22" t="s">
        <v>693</v>
      </c>
      <c r="I119" s="22" t="s">
        <v>750</v>
      </c>
      <c r="J119" s="142" t="s">
        <v>421</v>
      </c>
      <c r="K119" s="142" t="s">
        <v>431</v>
      </c>
      <c r="L119" s="142"/>
      <c r="M119" s="142"/>
      <c r="N119" s="165" t="s">
        <v>1236</v>
      </c>
      <c r="O119" s="22" t="s">
        <v>634</v>
      </c>
      <c r="P119" s="22" t="s">
        <v>634</v>
      </c>
      <c r="Q119" s="22" t="s">
        <v>1646</v>
      </c>
      <c r="R119" s="98"/>
      <c r="S119" s="98" t="s">
        <v>1262</v>
      </c>
      <c r="T119" s="98" t="s">
        <v>634</v>
      </c>
      <c r="U119" s="39" t="s">
        <v>1201</v>
      </c>
      <c r="V119" s="39" t="s">
        <v>1201</v>
      </c>
      <c r="W119" s="39" t="s">
        <v>790</v>
      </c>
      <c r="X119" s="39" t="s">
        <v>790</v>
      </c>
      <c r="Y119" s="39" t="s">
        <v>818</v>
      </c>
      <c r="Z119" s="39" t="s">
        <v>790</v>
      </c>
      <c r="AA119" s="42" t="s">
        <v>1522</v>
      </c>
      <c r="AB119" s="42" t="s">
        <v>892</v>
      </c>
      <c r="AC119" s="42" t="s">
        <v>929</v>
      </c>
      <c r="AD119" s="86" t="s">
        <v>1233</v>
      </c>
      <c r="AE119" s="86" t="s">
        <v>1201</v>
      </c>
      <c r="AF119" s="86" t="s">
        <v>869</v>
      </c>
      <c r="AG119" s="86" t="s">
        <v>1201</v>
      </c>
      <c r="AH119" s="86" t="s">
        <v>838</v>
      </c>
      <c r="AI119" s="86" t="s">
        <v>1201</v>
      </c>
      <c r="AJ119" s="86" t="s">
        <v>869</v>
      </c>
      <c r="AK119" s="86" t="s">
        <v>1201</v>
      </c>
      <c r="AL119" s="86" t="s">
        <v>869</v>
      </c>
      <c r="AM119" s="86" t="s">
        <v>838</v>
      </c>
      <c r="AN119" s="86" t="s">
        <v>1201</v>
      </c>
      <c r="AO119" s="86" t="s">
        <v>869</v>
      </c>
      <c r="AP119" s="86" t="s">
        <v>818</v>
      </c>
      <c r="AQ119" s="71" t="s">
        <v>790</v>
      </c>
      <c r="AR119" s="72" t="s">
        <v>838</v>
      </c>
      <c r="AS119" s="72" t="s">
        <v>790</v>
      </c>
      <c r="AT119" s="72" t="s">
        <v>838</v>
      </c>
      <c r="AU119" s="55" t="s">
        <v>790</v>
      </c>
      <c r="AV119" s="55" t="s">
        <v>838</v>
      </c>
      <c r="AW119" s="55" t="s">
        <v>790</v>
      </c>
      <c r="AX119" s="55" t="s">
        <v>838</v>
      </c>
      <c r="AY119" s="48" t="s">
        <v>790</v>
      </c>
      <c r="AZ119" s="48" t="s">
        <v>838</v>
      </c>
      <c r="BA119" s="44" t="s">
        <v>790</v>
      </c>
      <c r="BB119" s="44" t="s">
        <v>838</v>
      </c>
      <c r="BC119" s="57" t="s">
        <v>790</v>
      </c>
      <c r="BD119" s="57" t="s">
        <v>838</v>
      </c>
      <c r="BE119" s="76" t="s">
        <v>838</v>
      </c>
      <c r="BF119" s="76" t="s">
        <v>838</v>
      </c>
      <c r="BG119" s="61" t="s">
        <v>790</v>
      </c>
      <c r="BH119" s="61" t="s">
        <v>838</v>
      </c>
      <c r="BI119" s="80" t="s">
        <v>838</v>
      </c>
      <c r="BJ119" s="80" t="s">
        <v>838</v>
      </c>
      <c r="BK119" s="65" t="s">
        <v>790</v>
      </c>
      <c r="BL119" s="65">
        <v>0.1</v>
      </c>
      <c r="BM119" s="65" t="s">
        <v>1140</v>
      </c>
      <c r="BN119" s="65" t="s">
        <v>1517</v>
      </c>
    </row>
    <row r="120" spans="1:66" s="14" customFormat="1" ht="35.1" customHeight="1" x14ac:dyDescent="0.2">
      <c r="A120" s="33" t="s">
        <v>1175</v>
      </c>
      <c r="B120" s="125"/>
      <c r="C120" s="33" t="s">
        <v>1176</v>
      </c>
      <c r="D120" s="33" t="s">
        <v>1176</v>
      </c>
      <c r="E120" s="126">
        <v>6522</v>
      </c>
      <c r="F120" s="22"/>
      <c r="G120" s="22"/>
      <c r="H120" s="22"/>
      <c r="I120" s="22"/>
      <c r="J120" s="142">
        <v>57</v>
      </c>
      <c r="K120" s="142" t="s">
        <v>687</v>
      </c>
      <c r="L120" s="142"/>
      <c r="M120" s="142" t="s">
        <v>1228</v>
      </c>
      <c r="N120" s="165" t="s">
        <v>276</v>
      </c>
      <c r="O120" s="22"/>
      <c r="P120" s="22"/>
      <c r="Q120" s="22"/>
      <c r="R120" s="98"/>
      <c r="S120" s="98" t="s">
        <v>1261</v>
      </c>
      <c r="T120" s="98" t="s">
        <v>634</v>
      </c>
      <c r="U120" s="39">
        <v>0.5</v>
      </c>
      <c r="V120" s="39">
        <v>0.05</v>
      </c>
      <c r="W120" s="39">
        <v>1</v>
      </c>
      <c r="X120" s="39">
        <v>0.1</v>
      </c>
      <c r="Y120" s="39" t="s">
        <v>818</v>
      </c>
      <c r="Z120" s="39" t="s">
        <v>790</v>
      </c>
      <c r="AA120" s="42" t="s">
        <v>1522</v>
      </c>
      <c r="AB120" s="42" t="s">
        <v>1213</v>
      </c>
      <c r="AC120" s="42" t="s">
        <v>929</v>
      </c>
      <c r="AD120" s="86" t="s">
        <v>276</v>
      </c>
      <c r="AE120" s="86">
        <v>0.5</v>
      </c>
      <c r="AF120" s="86" t="s">
        <v>854</v>
      </c>
      <c r="AG120" s="86">
        <v>0.5</v>
      </c>
      <c r="AH120" s="86">
        <v>1</v>
      </c>
      <c r="AI120" s="86">
        <v>0.5</v>
      </c>
      <c r="AJ120" s="86" t="s">
        <v>854</v>
      </c>
      <c r="AK120" s="86">
        <v>0.05</v>
      </c>
      <c r="AL120" s="86" t="s">
        <v>854</v>
      </c>
      <c r="AM120" s="86">
        <v>0.1</v>
      </c>
      <c r="AN120" s="86">
        <v>0.05</v>
      </c>
      <c r="AO120" s="86" t="s">
        <v>854</v>
      </c>
      <c r="AP120" s="86" t="s">
        <v>818</v>
      </c>
      <c r="AQ120" s="71">
        <v>10</v>
      </c>
      <c r="AR120" s="72">
        <v>0.5</v>
      </c>
      <c r="AS120" s="72">
        <v>10</v>
      </c>
      <c r="AT120" s="72">
        <v>1</v>
      </c>
      <c r="AU120" s="55">
        <v>100</v>
      </c>
      <c r="AV120" s="55">
        <v>0.05</v>
      </c>
      <c r="AW120" s="55">
        <v>100</v>
      </c>
      <c r="AX120" s="55">
        <v>0.1</v>
      </c>
      <c r="AY120" s="48" t="s">
        <v>789</v>
      </c>
      <c r="AZ120" s="48">
        <v>47.7</v>
      </c>
      <c r="BA120" s="44" t="s">
        <v>789</v>
      </c>
      <c r="BB120" s="44">
        <v>4.7699999999999996</v>
      </c>
      <c r="BC120" s="57">
        <v>100</v>
      </c>
      <c r="BD120" s="57" t="s">
        <v>1284</v>
      </c>
      <c r="BE120" s="76" t="s">
        <v>1285</v>
      </c>
      <c r="BF120" s="76" t="s">
        <v>1285</v>
      </c>
      <c r="BG120" s="61">
        <v>100</v>
      </c>
      <c r="BH120" s="61">
        <v>122700</v>
      </c>
      <c r="BI120" s="80">
        <v>3070</v>
      </c>
      <c r="BJ120" s="80">
        <v>3070</v>
      </c>
      <c r="BK120" s="65">
        <v>100</v>
      </c>
      <c r="BL120" s="65">
        <v>7000</v>
      </c>
      <c r="BM120" s="65" t="s">
        <v>1156</v>
      </c>
      <c r="BN120" s="65"/>
    </row>
    <row r="121" spans="1:66" s="14" customFormat="1" ht="35.1" customHeight="1" x14ac:dyDescent="0.2">
      <c r="A121" s="33" t="s">
        <v>1178</v>
      </c>
      <c r="B121" s="125"/>
      <c r="C121" s="33" t="s">
        <v>1177</v>
      </c>
      <c r="D121" s="33" t="s">
        <v>1389</v>
      </c>
      <c r="E121" s="126">
        <v>1809</v>
      </c>
      <c r="F121" s="22"/>
      <c r="G121" s="22"/>
      <c r="H121" s="22"/>
      <c r="I121" s="22"/>
      <c r="J121" s="142">
        <v>58</v>
      </c>
      <c r="K121" s="142" t="s">
        <v>687</v>
      </c>
      <c r="L121" s="142"/>
      <c r="M121" s="142" t="s">
        <v>1228</v>
      </c>
      <c r="N121" s="165" t="s">
        <v>276</v>
      </c>
      <c r="O121" s="22"/>
      <c r="P121" s="22"/>
      <c r="Q121" s="22"/>
      <c r="R121" s="98"/>
      <c r="S121" s="98" t="s">
        <v>1261</v>
      </c>
      <c r="T121" s="98" t="s">
        <v>634</v>
      </c>
      <c r="U121" s="39">
        <v>1.7E-5</v>
      </c>
      <c r="V121" s="39">
        <v>1.7E-6</v>
      </c>
      <c r="W121" s="39">
        <v>8.5000000000000006E-3</v>
      </c>
      <c r="X121" s="39">
        <v>8.4999999999999995E-4</v>
      </c>
      <c r="Y121" s="39" t="s">
        <v>818</v>
      </c>
      <c r="Z121" s="39" t="s">
        <v>790</v>
      </c>
      <c r="AA121" s="42" t="s">
        <v>1522</v>
      </c>
      <c r="AB121" s="42" t="s">
        <v>1213</v>
      </c>
      <c r="AC121" s="42" t="s">
        <v>929</v>
      </c>
      <c r="AD121" s="86"/>
      <c r="AE121" s="86">
        <v>1.7E-5</v>
      </c>
      <c r="AF121" s="86" t="s">
        <v>854</v>
      </c>
      <c r="AG121" s="86">
        <v>1.7E-5</v>
      </c>
      <c r="AH121" s="86">
        <v>8.5000000000000006E-3</v>
      </c>
      <c r="AI121" s="86">
        <v>1.7E-5</v>
      </c>
      <c r="AJ121" s="86" t="s">
        <v>854</v>
      </c>
      <c r="AK121" s="86">
        <v>1.7E-6</v>
      </c>
      <c r="AL121" s="86" t="s">
        <v>854</v>
      </c>
      <c r="AM121" s="86">
        <v>8.4999999999999995E-4</v>
      </c>
      <c r="AN121" s="86">
        <v>1.7E-6</v>
      </c>
      <c r="AO121" s="86" t="s">
        <v>854</v>
      </c>
      <c r="AP121" s="86" t="s">
        <v>818</v>
      </c>
      <c r="AQ121" s="71">
        <v>10</v>
      </c>
      <c r="AR121" s="72">
        <v>1.7E-5</v>
      </c>
      <c r="AS121" s="72">
        <v>10</v>
      </c>
      <c r="AT121" s="72">
        <v>8.5000000000000006E-3</v>
      </c>
      <c r="AU121" s="55">
        <v>100</v>
      </c>
      <c r="AV121" s="55">
        <v>1.7E-6</v>
      </c>
      <c r="AW121" s="55">
        <v>100</v>
      </c>
      <c r="AX121" s="55">
        <v>8.4999999999999995E-4</v>
      </c>
      <c r="AY121" s="48">
        <v>50</v>
      </c>
      <c r="AZ121" s="48">
        <v>0.4</v>
      </c>
      <c r="BA121" s="44">
        <v>500</v>
      </c>
      <c r="BB121" s="44">
        <v>0.04</v>
      </c>
      <c r="BC121" s="57">
        <v>100</v>
      </c>
      <c r="BD121" s="57" t="s">
        <v>1293</v>
      </c>
      <c r="BE121" s="76">
        <v>0.01</v>
      </c>
      <c r="BF121" s="76">
        <v>3.5000000000000001E-3</v>
      </c>
      <c r="BG121" s="61">
        <v>100</v>
      </c>
      <c r="BH121" s="61">
        <v>2147.2399999999998</v>
      </c>
      <c r="BI121" s="80">
        <v>0.03</v>
      </c>
      <c r="BJ121" s="80" t="s">
        <v>791</v>
      </c>
      <c r="BK121" s="65" t="s">
        <v>790</v>
      </c>
      <c r="BL121" s="65">
        <v>0.1</v>
      </c>
      <c r="BM121" s="65" t="s">
        <v>1140</v>
      </c>
      <c r="BN121" s="65" t="s">
        <v>1517</v>
      </c>
    </row>
    <row r="122" spans="1:66" s="14" customFormat="1" ht="35.1" customHeight="1" x14ac:dyDescent="0.2">
      <c r="A122" s="33" t="s">
        <v>1179</v>
      </c>
      <c r="B122" s="125"/>
      <c r="C122" s="33" t="s">
        <v>1180</v>
      </c>
      <c r="D122" s="33" t="s">
        <v>1180</v>
      </c>
      <c r="E122" s="126">
        <v>5396</v>
      </c>
      <c r="F122" s="22"/>
      <c r="G122" s="22"/>
      <c r="H122" s="22"/>
      <c r="I122" s="22"/>
      <c r="J122" s="142">
        <v>59</v>
      </c>
      <c r="K122" s="142" t="s">
        <v>687</v>
      </c>
      <c r="L122" s="142"/>
      <c r="M122" s="142"/>
      <c r="N122" s="165" t="s">
        <v>276</v>
      </c>
      <c r="O122" s="22"/>
      <c r="P122" s="22"/>
      <c r="Q122" s="22"/>
      <c r="R122" s="98"/>
      <c r="S122" s="98" t="s">
        <v>1261</v>
      </c>
      <c r="T122" s="98" t="s">
        <v>634</v>
      </c>
      <c r="U122" s="39">
        <v>3.6000000000000002E-4</v>
      </c>
      <c r="V122" s="39">
        <v>1.8E-5</v>
      </c>
      <c r="W122" s="39" t="s">
        <v>818</v>
      </c>
      <c r="X122" s="39" t="s">
        <v>818</v>
      </c>
      <c r="Y122" s="39" t="s">
        <v>818</v>
      </c>
      <c r="Z122" s="39" t="s">
        <v>790</v>
      </c>
      <c r="AA122" s="42" t="s">
        <v>1522</v>
      </c>
      <c r="AB122" s="42" t="s">
        <v>1190</v>
      </c>
      <c r="AC122" s="42" t="s">
        <v>929</v>
      </c>
      <c r="AD122" s="86" t="s">
        <v>276</v>
      </c>
      <c r="AE122" s="86">
        <v>3.6000000000000002E-4</v>
      </c>
      <c r="AF122" s="86" t="s">
        <v>854</v>
      </c>
      <c r="AG122" s="86">
        <v>3.6000000000000002E-4</v>
      </c>
      <c r="AH122" s="86" t="s">
        <v>791</v>
      </c>
      <c r="AI122" s="86">
        <v>3.6000000000000002E-4</v>
      </c>
      <c r="AJ122" s="86" t="s">
        <v>854</v>
      </c>
      <c r="AK122" s="86">
        <v>1.8E-5</v>
      </c>
      <c r="AL122" s="86" t="s">
        <v>854</v>
      </c>
      <c r="AM122" s="86" t="s">
        <v>791</v>
      </c>
      <c r="AN122" s="86">
        <v>1.8E-5</v>
      </c>
      <c r="AO122" s="86" t="s">
        <v>854</v>
      </c>
      <c r="AP122" s="86" t="s">
        <v>818</v>
      </c>
      <c r="AQ122" s="71" t="s">
        <v>1274</v>
      </c>
      <c r="AR122" s="72">
        <v>3.6000000000000002E-4</v>
      </c>
      <c r="AS122" s="72" t="s">
        <v>790</v>
      </c>
      <c r="AT122" s="72" t="s">
        <v>791</v>
      </c>
      <c r="AU122" s="55" t="s">
        <v>1274</v>
      </c>
      <c r="AV122" s="55">
        <v>1.8E-5</v>
      </c>
      <c r="AW122" s="55" t="s">
        <v>790</v>
      </c>
      <c r="AX122" s="55" t="s">
        <v>791</v>
      </c>
      <c r="AY122" s="48" t="s">
        <v>790</v>
      </c>
      <c r="AZ122" s="48" t="s">
        <v>791</v>
      </c>
      <c r="BA122" s="44" t="s">
        <v>790</v>
      </c>
      <c r="BB122" s="44" t="s">
        <v>791</v>
      </c>
      <c r="BC122" s="57" t="s">
        <v>790</v>
      </c>
      <c r="BD122" s="57" t="s">
        <v>791</v>
      </c>
      <c r="BE122" s="76" t="s">
        <v>791</v>
      </c>
      <c r="BF122" s="76" t="s">
        <v>791</v>
      </c>
      <c r="BG122" s="61" t="s">
        <v>790</v>
      </c>
      <c r="BH122" s="61" t="s">
        <v>791</v>
      </c>
      <c r="BI122" s="80" t="s">
        <v>791</v>
      </c>
      <c r="BJ122" s="80" t="s">
        <v>791</v>
      </c>
      <c r="BK122" s="65" t="s">
        <v>790</v>
      </c>
      <c r="BL122" s="65" t="s">
        <v>791</v>
      </c>
      <c r="BM122" s="65" t="s">
        <v>790</v>
      </c>
      <c r="BN122" s="65"/>
    </row>
    <row r="123" spans="1:66" s="14" customFormat="1" ht="35.1" customHeight="1" x14ac:dyDescent="0.2">
      <c r="A123" s="18" t="s">
        <v>246</v>
      </c>
      <c r="B123" s="121"/>
      <c r="C123" s="33" t="s">
        <v>181</v>
      </c>
      <c r="D123" s="33" t="s">
        <v>1396</v>
      </c>
      <c r="E123" s="132">
        <v>1191</v>
      </c>
      <c r="F123" s="22">
        <v>15</v>
      </c>
      <c r="G123" s="22" t="s">
        <v>687</v>
      </c>
      <c r="H123" s="22">
        <v>15</v>
      </c>
      <c r="I123" s="22" t="s">
        <v>687</v>
      </c>
      <c r="J123" s="142" t="s">
        <v>1230</v>
      </c>
      <c r="K123" s="142" t="s">
        <v>431</v>
      </c>
      <c r="L123" s="142" t="s">
        <v>1227</v>
      </c>
      <c r="M123" s="142" t="s">
        <v>1228</v>
      </c>
      <c r="N123" s="165" t="s">
        <v>1192</v>
      </c>
      <c r="O123" s="22" t="s">
        <v>634</v>
      </c>
      <c r="P123" s="22" t="s">
        <v>634</v>
      </c>
      <c r="Q123" s="22" t="s">
        <v>1646</v>
      </c>
      <c r="R123" s="144"/>
      <c r="S123" s="98" t="s">
        <v>1114</v>
      </c>
      <c r="T123" s="98" t="s">
        <v>634</v>
      </c>
      <c r="U123" s="39">
        <v>7.6199999999999998E-4</v>
      </c>
      <c r="V123" s="39">
        <v>7.6199999999999998E-4</v>
      </c>
      <c r="W123" s="39">
        <v>0.12</v>
      </c>
      <c r="X123" s="39">
        <v>1.2E-2</v>
      </c>
      <c r="Y123" s="39">
        <v>6.1</v>
      </c>
      <c r="Z123" s="39" t="s">
        <v>790</v>
      </c>
      <c r="AA123" s="42" t="s">
        <v>1522</v>
      </c>
      <c r="AB123" s="42" t="s">
        <v>1191</v>
      </c>
      <c r="AC123" s="42" t="s">
        <v>929</v>
      </c>
      <c r="AD123" s="86" t="s">
        <v>1233</v>
      </c>
      <c r="AE123" s="86">
        <v>7.6199999999999998E-4</v>
      </c>
      <c r="AF123" s="86" t="s">
        <v>790</v>
      </c>
      <c r="AG123" s="86" t="s">
        <v>791</v>
      </c>
      <c r="AH123" s="86">
        <v>0.12</v>
      </c>
      <c r="AI123" s="86" t="s">
        <v>275</v>
      </c>
      <c r="AJ123" s="86" t="s">
        <v>790</v>
      </c>
      <c r="AK123" s="86">
        <v>7.6199999999999998E-4</v>
      </c>
      <c r="AL123" s="86" t="s">
        <v>790</v>
      </c>
      <c r="AM123" s="86">
        <v>1.2E-2</v>
      </c>
      <c r="AN123" s="86" t="s">
        <v>275</v>
      </c>
      <c r="AO123" s="86" t="s">
        <v>790</v>
      </c>
      <c r="AP123" s="86">
        <v>6.1</v>
      </c>
      <c r="AQ123" s="72" t="s">
        <v>827</v>
      </c>
      <c r="AR123" s="72">
        <v>7.6199999999999998E-4</v>
      </c>
      <c r="AS123" s="72" t="s">
        <v>827</v>
      </c>
      <c r="AT123" s="72">
        <v>0.12</v>
      </c>
      <c r="AU123" s="55" t="s">
        <v>827</v>
      </c>
      <c r="AV123" s="55">
        <v>7.6199999999999998E-4</v>
      </c>
      <c r="AW123" s="55" t="s">
        <v>827</v>
      </c>
      <c r="AX123" s="55">
        <v>1.2E-2</v>
      </c>
      <c r="AY123" s="48">
        <v>10</v>
      </c>
      <c r="AZ123" s="48">
        <v>2000</v>
      </c>
      <c r="BA123" s="44">
        <v>10</v>
      </c>
      <c r="BB123" s="44">
        <v>2000</v>
      </c>
      <c r="BC123" s="57">
        <v>30</v>
      </c>
      <c r="BD123" s="57" t="s">
        <v>1195</v>
      </c>
      <c r="BE123" s="57" t="s">
        <v>1194</v>
      </c>
      <c r="BF123" s="57" t="s">
        <v>791</v>
      </c>
      <c r="BG123" s="61" t="s">
        <v>828</v>
      </c>
      <c r="BH123" s="61">
        <v>6.1</v>
      </c>
      <c r="BI123" s="61">
        <v>7.6199999999999998E-4</v>
      </c>
      <c r="BJ123" s="61">
        <v>7.6199999999999998E-4</v>
      </c>
      <c r="BK123" s="65" t="s">
        <v>790</v>
      </c>
      <c r="BL123" s="65">
        <v>0.1</v>
      </c>
      <c r="BM123" s="65" t="s">
        <v>1140</v>
      </c>
      <c r="BN123" s="65"/>
    </row>
    <row r="124" spans="1:66" s="14" customFormat="1" ht="35.1" customHeight="1" x14ac:dyDescent="0.2">
      <c r="A124" s="35" t="s">
        <v>103</v>
      </c>
      <c r="B124" s="137"/>
      <c r="C124" s="34" t="s">
        <v>41</v>
      </c>
      <c r="D124" s="34" t="s">
        <v>41</v>
      </c>
      <c r="E124" s="135">
        <v>1506</v>
      </c>
      <c r="F124" s="22"/>
      <c r="G124" s="22"/>
      <c r="H124" s="22"/>
      <c r="I124" s="22"/>
      <c r="J124" s="142">
        <v>60</v>
      </c>
      <c r="K124" s="142" t="s">
        <v>687</v>
      </c>
      <c r="L124" s="142"/>
      <c r="M124" s="142"/>
      <c r="N124" s="165" t="s">
        <v>1537</v>
      </c>
      <c r="O124" s="22"/>
      <c r="P124" s="22" t="s">
        <v>633</v>
      </c>
      <c r="Q124" s="22" t="s">
        <v>1647</v>
      </c>
      <c r="R124" s="98" t="s">
        <v>1026</v>
      </c>
      <c r="S124" s="98" t="s">
        <v>1261</v>
      </c>
      <c r="T124" s="98" t="s">
        <v>634</v>
      </c>
      <c r="U124" s="39">
        <v>86.7</v>
      </c>
      <c r="V124" s="39">
        <v>8.67</v>
      </c>
      <c r="W124" s="39">
        <v>398.6</v>
      </c>
      <c r="X124" s="39">
        <v>39.86</v>
      </c>
      <c r="Y124" s="39" t="s">
        <v>818</v>
      </c>
      <c r="Z124" s="39" t="s">
        <v>790</v>
      </c>
      <c r="AA124" s="42" t="s">
        <v>1522</v>
      </c>
      <c r="AB124" s="42" t="s">
        <v>1154</v>
      </c>
      <c r="AC124" s="42" t="s">
        <v>1275</v>
      </c>
      <c r="AD124" s="86" t="s">
        <v>276</v>
      </c>
      <c r="AE124" s="86">
        <v>86.7</v>
      </c>
      <c r="AF124" s="86" t="s">
        <v>854</v>
      </c>
      <c r="AG124" s="86">
        <v>0.1</v>
      </c>
      <c r="AH124" s="86">
        <v>398.6</v>
      </c>
      <c r="AI124" s="86">
        <v>86.7</v>
      </c>
      <c r="AJ124" s="86" t="s">
        <v>854</v>
      </c>
      <c r="AK124" s="86">
        <v>8.67</v>
      </c>
      <c r="AL124" s="86" t="s">
        <v>854</v>
      </c>
      <c r="AM124" s="86">
        <v>39.86</v>
      </c>
      <c r="AN124" s="86">
        <v>8.67</v>
      </c>
      <c r="AO124" s="86" t="s">
        <v>854</v>
      </c>
      <c r="AP124" s="86" t="s">
        <v>818</v>
      </c>
      <c r="AQ124" s="70" t="s">
        <v>1268</v>
      </c>
      <c r="AR124" s="70">
        <v>86.7</v>
      </c>
      <c r="AS124" s="70" t="s">
        <v>1222</v>
      </c>
      <c r="AT124" s="70">
        <v>398.6</v>
      </c>
      <c r="AU124" s="55" t="s">
        <v>1276</v>
      </c>
      <c r="AV124" s="55">
        <v>8.67</v>
      </c>
      <c r="AW124" s="55" t="s">
        <v>1223</v>
      </c>
      <c r="AX124" s="55">
        <v>39.86</v>
      </c>
      <c r="AY124" s="48">
        <v>100</v>
      </c>
      <c r="AZ124" s="48">
        <v>3080</v>
      </c>
      <c r="BA124" s="44">
        <v>1000</v>
      </c>
      <c r="BB124" s="44">
        <v>308</v>
      </c>
      <c r="BC124" s="57" t="s">
        <v>790</v>
      </c>
      <c r="BD124" s="57" t="s">
        <v>1058</v>
      </c>
      <c r="BE124" s="57" t="s">
        <v>1058</v>
      </c>
      <c r="BF124" s="57" t="s">
        <v>1058</v>
      </c>
      <c r="BG124" s="61">
        <v>100</v>
      </c>
      <c r="BH124" s="61">
        <v>61350</v>
      </c>
      <c r="BI124" s="61" t="s">
        <v>791</v>
      </c>
      <c r="BJ124" s="61" t="s">
        <v>791</v>
      </c>
      <c r="BK124" s="65" t="s">
        <v>790</v>
      </c>
      <c r="BL124" s="65">
        <v>0.1</v>
      </c>
      <c r="BM124" s="65" t="s">
        <v>1140</v>
      </c>
      <c r="BN124" s="65" t="s">
        <v>1517</v>
      </c>
    </row>
    <row r="125" spans="1:66" s="14" customFormat="1" ht="35.1" customHeight="1" x14ac:dyDescent="0.2">
      <c r="A125" s="35" t="s">
        <v>645</v>
      </c>
      <c r="B125" s="137"/>
      <c r="C125" s="34" t="s">
        <v>646</v>
      </c>
      <c r="D125" s="34" t="s">
        <v>646</v>
      </c>
      <c r="E125" s="135">
        <v>1197</v>
      </c>
      <c r="F125" s="22"/>
      <c r="G125" s="22"/>
      <c r="H125" s="22">
        <v>44</v>
      </c>
      <c r="I125" s="22" t="s">
        <v>431</v>
      </c>
      <c r="J125" s="142">
        <v>44</v>
      </c>
      <c r="K125" s="142" t="s">
        <v>431</v>
      </c>
      <c r="L125" s="142" t="s">
        <v>1227</v>
      </c>
      <c r="M125" s="142" t="s">
        <v>1228</v>
      </c>
      <c r="N125" s="165" t="s">
        <v>276</v>
      </c>
      <c r="O125" s="22"/>
      <c r="P125" s="22" t="s">
        <v>634</v>
      </c>
      <c r="Q125" s="22" t="s">
        <v>1646</v>
      </c>
      <c r="R125" s="98"/>
      <c r="S125" s="98" t="s">
        <v>1115</v>
      </c>
      <c r="T125" s="98" t="s">
        <v>634</v>
      </c>
      <c r="U125" s="39">
        <v>1.6999999999999999E-7</v>
      </c>
      <c r="V125" s="39">
        <v>1.6999999999999999E-7</v>
      </c>
      <c r="W125" s="39">
        <v>2.9999999999999997E-4</v>
      </c>
      <c r="X125" s="39">
        <v>3.0000000000000001E-5</v>
      </c>
      <c r="Y125" s="39">
        <v>1.2999999999999999E-2</v>
      </c>
      <c r="Z125" s="39" t="s">
        <v>790</v>
      </c>
      <c r="AA125" s="42" t="s">
        <v>1522</v>
      </c>
      <c r="AB125" s="42" t="s">
        <v>1120</v>
      </c>
      <c r="AC125" s="42" t="s">
        <v>1127</v>
      </c>
      <c r="AD125" s="86" t="s">
        <v>276</v>
      </c>
      <c r="AE125" s="86">
        <v>1.6999999999999999E-7</v>
      </c>
      <c r="AF125" s="86" t="s">
        <v>1234</v>
      </c>
      <c r="AG125" s="86">
        <v>1.6999999999999999E-7</v>
      </c>
      <c r="AH125" s="86">
        <v>2.9999999999999997E-4</v>
      </c>
      <c r="AI125" s="86">
        <v>3.0000000000000001E-5</v>
      </c>
      <c r="AJ125" s="86" t="s">
        <v>854</v>
      </c>
      <c r="AK125" s="86">
        <v>1.6999999999999999E-7</v>
      </c>
      <c r="AL125" s="86" t="s">
        <v>1234</v>
      </c>
      <c r="AM125" s="86">
        <v>3.0000000000000001E-5</v>
      </c>
      <c r="AN125" s="86">
        <v>3.0000000000000001E-6</v>
      </c>
      <c r="AO125" s="86" t="s">
        <v>854</v>
      </c>
      <c r="AP125" s="86">
        <v>1.2999999999999999E-2</v>
      </c>
      <c r="AQ125" s="70">
        <v>1000</v>
      </c>
      <c r="AR125" s="70">
        <v>3.0000000000000001E-5</v>
      </c>
      <c r="AS125" s="70">
        <v>100</v>
      </c>
      <c r="AT125" s="70">
        <v>2.9999999999999997E-4</v>
      </c>
      <c r="AU125" s="55">
        <v>10000</v>
      </c>
      <c r="AV125" s="55">
        <v>3.0000000000000001E-6</v>
      </c>
      <c r="AW125" s="55">
        <v>1000</v>
      </c>
      <c r="AX125" s="55">
        <v>3.0000000000000001E-5</v>
      </c>
      <c r="AY125" s="48" t="s">
        <v>789</v>
      </c>
      <c r="AZ125" s="48">
        <v>1.4999999999999999E-2</v>
      </c>
      <c r="BA125" s="44" t="s">
        <v>789</v>
      </c>
      <c r="BB125" s="44">
        <v>1.5E-3</v>
      </c>
      <c r="BC125" s="57">
        <v>10</v>
      </c>
      <c r="BD125" s="57" t="s">
        <v>1137</v>
      </c>
      <c r="BE125" s="57">
        <v>3.6999999999999999E-4</v>
      </c>
      <c r="BF125" s="57">
        <v>9.7000000000000003E-6</v>
      </c>
      <c r="BG125" s="61" t="s">
        <v>828</v>
      </c>
      <c r="BH125" s="61">
        <v>1.35E-2</v>
      </c>
      <c r="BI125" s="61">
        <v>1.6999999999999999E-7</v>
      </c>
      <c r="BJ125" s="61">
        <v>1.6999999999999999E-7</v>
      </c>
      <c r="BK125" s="65" t="s">
        <v>790</v>
      </c>
      <c r="BL125" s="65">
        <v>0.1</v>
      </c>
      <c r="BM125" s="65" t="s">
        <v>1140</v>
      </c>
      <c r="BN125" s="65" t="s">
        <v>1517</v>
      </c>
    </row>
    <row r="126" spans="1:66" s="14" customFormat="1" ht="35.1" customHeight="1" x14ac:dyDescent="0.2">
      <c r="A126" s="35" t="s">
        <v>622</v>
      </c>
      <c r="B126" s="137"/>
      <c r="C126" s="34" t="s">
        <v>623</v>
      </c>
      <c r="D126" s="34" t="s">
        <v>623</v>
      </c>
      <c r="E126" s="135">
        <v>2912</v>
      </c>
      <c r="F126" s="22">
        <v>5</v>
      </c>
      <c r="G126" s="22" t="s">
        <v>687</v>
      </c>
      <c r="H126" s="22">
        <v>5</v>
      </c>
      <c r="I126" s="22" t="s">
        <v>431</v>
      </c>
      <c r="J126" s="142">
        <v>5</v>
      </c>
      <c r="K126" s="142" t="s">
        <v>431</v>
      </c>
      <c r="L126" s="142" t="s">
        <v>1227</v>
      </c>
      <c r="M126" s="142" t="s">
        <v>1228</v>
      </c>
      <c r="N126" s="165" t="s">
        <v>1536</v>
      </c>
      <c r="O126" s="22" t="s">
        <v>634</v>
      </c>
      <c r="P126" s="22" t="s">
        <v>634</v>
      </c>
      <c r="Q126" s="22" t="s">
        <v>1646</v>
      </c>
      <c r="R126" s="98"/>
      <c r="S126" s="98" t="s">
        <v>1114</v>
      </c>
      <c r="T126" s="98" t="s">
        <v>634</v>
      </c>
      <c r="U126" s="39" t="s">
        <v>826</v>
      </c>
      <c r="V126" s="39" t="s">
        <v>826</v>
      </c>
      <c r="W126" s="39" t="s">
        <v>826</v>
      </c>
      <c r="X126" s="39" t="s">
        <v>826</v>
      </c>
      <c r="Y126" s="39" t="s">
        <v>826</v>
      </c>
      <c r="Z126" s="39" t="s">
        <v>790</v>
      </c>
      <c r="AA126" s="42" t="s">
        <v>1522</v>
      </c>
      <c r="AB126" s="42" t="s">
        <v>1154</v>
      </c>
      <c r="AC126" s="42" t="s">
        <v>929</v>
      </c>
      <c r="AD126" s="86" t="s">
        <v>1233</v>
      </c>
      <c r="AE126" s="86" t="s">
        <v>826</v>
      </c>
      <c r="AF126" s="86" t="s">
        <v>826</v>
      </c>
      <c r="AG126" s="86" t="s">
        <v>826</v>
      </c>
      <c r="AH126" s="86" t="s">
        <v>826</v>
      </c>
      <c r="AI126" s="86" t="s">
        <v>826</v>
      </c>
      <c r="AJ126" s="86" t="s">
        <v>826</v>
      </c>
      <c r="AK126" s="86" t="s">
        <v>826</v>
      </c>
      <c r="AL126" s="86" t="s">
        <v>826</v>
      </c>
      <c r="AM126" s="86" t="s">
        <v>826</v>
      </c>
      <c r="AN126" s="86" t="s">
        <v>826</v>
      </c>
      <c r="AO126" s="86" t="s">
        <v>826</v>
      </c>
      <c r="AP126" s="86" t="s">
        <v>826</v>
      </c>
      <c r="AQ126" s="70" t="s">
        <v>826</v>
      </c>
      <c r="AR126" s="70" t="s">
        <v>826</v>
      </c>
      <c r="AS126" s="70" t="s">
        <v>826</v>
      </c>
      <c r="AT126" s="70" t="s">
        <v>826</v>
      </c>
      <c r="AU126" s="55" t="s">
        <v>826</v>
      </c>
      <c r="AV126" s="55" t="s">
        <v>826</v>
      </c>
      <c r="AW126" s="55" t="s">
        <v>826</v>
      </c>
      <c r="AX126" s="55" t="s">
        <v>826</v>
      </c>
      <c r="AY126" s="48" t="s">
        <v>826</v>
      </c>
      <c r="AZ126" s="48" t="s">
        <v>826</v>
      </c>
      <c r="BA126" s="44" t="s">
        <v>826</v>
      </c>
      <c r="BB126" s="44" t="s">
        <v>826</v>
      </c>
      <c r="BC126" s="57" t="s">
        <v>826</v>
      </c>
      <c r="BD126" s="57" t="s">
        <v>826</v>
      </c>
      <c r="BE126" s="57" t="s">
        <v>826</v>
      </c>
      <c r="BF126" s="57" t="s">
        <v>826</v>
      </c>
      <c r="BG126" s="61" t="s">
        <v>826</v>
      </c>
      <c r="BH126" s="61" t="s">
        <v>826</v>
      </c>
      <c r="BI126" s="61" t="s">
        <v>826</v>
      </c>
      <c r="BJ126" s="61" t="s">
        <v>826</v>
      </c>
      <c r="BK126" s="65" t="s">
        <v>826</v>
      </c>
      <c r="BL126" s="65" t="s">
        <v>826</v>
      </c>
      <c r="BM126" s="65" t="s">
        <v>826</v>
      </c>
      <c r="BN126" s="65"/>
    </row>
    <row r="127" spans="1:66" s="14" customFormat="1" ht="35.1" customHeight="1" x14ac:dyDescent="0.2">
      <c r="A127" s="35" t="s">
        <v>620</v>
      </c>
      <c r="B127" s="137"/>
      <c r="C127" s="34" t="s">
        <v>621</v>
      </c>
      <c r="D127" s="34" t="s">
        <v>621</v>
      </c>
      <c r="E127" s="135">
        <v>2911</v>
      </c>
      <c r="F127" s="22">
        <v>5</v>
      </c>
      <c r="G127" s="22" t="s">
        <v>687</v>
      </c>
      <c r="H127" s="22">
        <v>5</v>
      </c>
      <c r="I127" s="22" t="s">
        <v>431</v>
      </c>
      <c r="J127" s="142">
        <v>5</v>
      </c>
      <c r="K127" s="142" t="s">
        <v>431</v>
      </c>
      <c r="L127" s="142" t="s">
        <v>1227</v>
      </c>
      <c r="M127" s="142" t="s">
        <v>1228</v>
      </c>
      <c r="N127" s="165" t="s">
        <v>1536</v>
      </c>
      <c r="O127" s="22" t="s">
        <v>634</v>
      </c>
      <c r="P127" s="22" t="s">
        <v>634</v>
      </c>
      <c r="Q127" s="22" t="s">
        <v>1646</v>
      </c>
      <c r="R127" s="98"/>
      <c r="S127" s="98" t="s">
        <v>1114</v>
      </c>
      <c r="T127" s="98" t="s">
        <v>634</v>
      </c>
      <c r="U127" s="39" t="s">
        <v>826</v>
      </c>
      <c r="V127" s="39" t="s">
        <v>826</v>
      </c>
      <c r="W127" s="39" t="s">
        <v>826</v>
      </c>
      <c r="X127" s="39" t="s">
        <v>826</v>
      </c>
      <c r="Y127" s="39" t="s">
        <v>826</v>
      </c>
      <c r="Z127" s="39" t="s">
        <v>790</v>
      </c>
      <c r="AA127" s="42" t="s">
        <v>1522</v>
      </c>
      <c r="AB127" s="42" t="s">
        <v>1154</v>
      </c>
      <c r="AC127" s="42" t="s">
        <v>929</v>
      </c>
      <c r="AD127" s="86" t="s">
        <v>1233</v>
      </c>
      <c r="AE127" s="86" t="s">
        <v>826</v>
      </c>
      <c r="AF127" s="86" t="s">
        <v>826</v>
      </c>
      <c r="AG127" s="86" t="s">
        <v>826</v>
      </c>
      <c r="AH127" s="86" t="s">
        <v>826</v>
      </c>
      <c r="AI127" s="86" t="s">
        <v>826</v>
      </c>
      <c r="AJ127" s="86" t="s">
        <v>826</v>
      </c>
      <c r="AK127" s="86" t="s">
        <v>826</v>
      </c>
      <c r="AL127" s="86" t="s">
        <v>826</v>
      </c>
      <c r="AM127" s="86" t="s">
        <v>826</v>
      </c>
      <c r="AN127" s="86" t="s">
        <v>826</v>
      </c>
      <c r="AO127" s="86" t="s">
        <v>826</v>
      </c>
      <c r="AP127" s="86" t="s">
        <v>826</v>
      </c>
      <c r="AQ127" s="70" t="s">
        <v>826</v>
      </c>
      <c r="AR127" s="70" t="s">
        <v>826</v>
      </c>
      <c r="AS127" s="70" t="s">
        <v>826</v>
      </c>
      <c r="AT127" s="70" t="s">
        <v>826</v>
      </c>
      <c r="AU127" s="55" t="s">
        <v>826</v>
      </c>
      <c r="AV127" s="55" t="s">
        <v>826</v>
      </c>
      <c r="AW127" s="55" t="s">
        <v>826</v>
      </c>
      <c r="AX127" s="55" t="s">
        <v>826</v>
      </c>
      <c r="AY127" s="48" t="s">
        <v>826</v>
      </c>
      <c r="AZ127" s="48" t="s">
        <v>826</v>
      </c>
      <c r="BA127" s="44" t="s">
        <v>826</v>
      </c>
      <c r="BB127" s="44" t="s">
        <v>826</v>
      </c>
      <c r="BC127" s="57" t="s">
        <v>826</v>
      </c>
      <c r="BD127" s="57" t="s">
        <v>826</v>
      </c>
      <c r="BE127" s="57" t="s">
        <v>826</v>
      </c>
      <c r="BF127" s="57" t="s">
        <v>826</v>
      </c>
      <c r="BG127" s="61" t="s">
        <v>826</v>
      </c>
      <c r="BH127" s="61" t="s">
        <v>826</v>
      </c>
      <c r="BI127" s="61" t="s">
        <v>826</v>
      </c>
      <c r="BJ127" s="61" t="s">
        <v>826</v>
      </c>
      <c r="BK127" s="65" t="s">
        <v>826</v>
      </c>
      <c r="BL127" s="65" t="s">
        <v>826</v>
      </c>
      <c r="BM127" s="65" t="s">
        <v>826</v>
      </c>
      <c r="BN127" s="65"/>
    </row>
    <row r="128" spans="1:66" s="14" customFormat="1" ht="35.1" customHeight="1" x14ac:dyDescent="0.2">
      <c r="A128" s="35" t="s">
        <v>649</v>
      </c>
      <c r="B128" s="137"/>
      <c r="C128" s="34" t="s">
        <v>1401</v>
      </c>
      <c r="D128" s="34" t="s">
        <v>2</v>
      </c>
      <c r="E128" s="135">
        <v>7128</v>
      </c>
      <c r="F128" s="22"/>
      <c r="G128" s="22"/>
      <c r="H128" s="22">
        <v>43</v>
      </c>
      <c r="I128" s="22" t="s">
        <v>431</v>
      </c>
      <c r="J128" s="142">
        <v>43</v>
      </c>
      <c r="K128" s="142" t="s">
        <v>431</v>
      </c>
      <c r="L128" s="142" t="s">
        <v>1227</v>
      </c>
      <c r="M128" s="142" t="s">
        <v>1228</v>
      </c>
      <c r="N128" s="165" t="s">
        <v>1538</v>
      </c>
      <c r="O128" s="22"/>
      <c r="P128" s="22" t="s">
        <v>634</v>
      </c>
      <c r="Q128" s="22" t="s">
        <v>1646</v>
      </c>
      <c r="R128" s="98"/>
      <c r="S128" s="98" t="s">
        <v>1114</v>
      </c>
      <c r="T128" s="98" t="s">
        <v>634</v>
      </c>
      <c r="U128" s="39">
        <v>4.6000000000000001E-4</v>
      </c>
      <c r="V128" s="39">
        <v>2.0000000000000002E-5</v>
      </c>
      <c r="W128" s="39">
        <v>0.5</v>
      </c>
      <c r="X128" s="39">
        <v>0.05</v>
      </c>
      <c r="Y128" s="39" t="s">
        <v>1239</v>
      </c>
      <c r="Z128" s="39" t="s">
        <v>790</v>
      </c>
      <c r="AA128" s="42" t="s">
        <v>1522</v>
      </c>
      <c r="AB128" s="42" t="s">
        <v>1145</v>
      </c>
      <c r="AC128" s="42" t="s">
        <v>1126</v>
      </c>
      <c r="AD128" s="86" t="s">
        <v>1233</v>
      </c>
      <c r="AE128" s="86">
        <v>4.6000000000000001E-4</v>
      </c>
      <c r="AF128" s="86" t="s">
        <v>1211</v>
      </c>
      <c r="AG128" s="86">
        <v>4.6000000000000001E-4</v>
      </c>
      <c r="AH128" s="86">
        <v>0.52</v>
      </c>
      <c r="AI128" s="86">
        <v>4.6000000000000001E-4</v>
      </c>
      <c r="AJ128" s="86" t="s">
        <v>1211</v>
      </c>
      <c r="AK128" s="86">
        <v>2.0000000000000002E-5</v>
      </c>
      <c r="AL128" s="86" t="s">
        <v>1211</v>
      </c>
      <c r="AM128" s="86">
        <v>5.1999999999999998E-2</v>
      </c>
      <c r="AN128" s="86">
        <v>2.0000000000000002E-5</v>
      </c>
      <c r="AO128" s="86" t="s">
        <v>1211</v>
      </c>
      <c r="AP128" s="86" t="s">
        <v>1239</v>
      </c>
      <c r="AQ128" s="70">
        <v>10</v>
      </c>
      <c r="AR128" s="70">
        <v>0.31</v>
      </c>
      <c r="AS128" s="70">
        <v>100</v>
      </c>
      <c r="AT128" s="70">
        <v>0.52</v>
      </c>
      <c r="AU128" s="55">
        <v>100</v>
      </c>
      <c r="AV128" s="55">
        <v>3.1E-2</v>
      </c>
      <c r="AW128" s="55">
        <v>1000</v>
      </c>
      <c r="AX128" s="55">
        <v>5.1999999999999998E-2</v>
      </c>
      <c r="AY128" s="48">
        <v>10</v>
      </c>
      <c r="AZ128" s="48">
        <v>860</v>
      </c>
      <c r="BA128" s="44">
        <v>50</v>
      </c>
      <c r="BB128" s="44">
        <v>170</v>
      </c>
      <c r="BC128" s="57">
        <v>30</v>
      </c>
      <c r="BD128" s="57" t="s">
        <v>1240</v>
      </c>
      <c r="BE128" s="57">
        <v>4.6000000000000001E-4</v>
      </c>
      <c r="BF128" s="57">
        <v>2.0000000000000002E-5</v>
      </c>
      <c r="BG128" s="61">
        <v>100</v>
      </c>
      <c r="BH128" s="61">
        <v>12500</v>
      </c>
      <c r="BI128" s="61">
        <v>6.4000000000000001E-2</v>
      </c>
      <c r="BJ128" s="61">
        <v>6.4000000000000001E-2</v>
      </c>
      <c r="BK128" s="65" t="s">
        <v>790</v>
      </c>
      <c r="BL128" s="65" t="s">
        <v>1146</v>
      </c>
      <c r="BM128" s="65" t="s">
        <v>790</v>
      </c>
      <c r="BN128" s="65"/>
    </row>
    <row r="129" spans="1:66" s="14" customFormat="1" ht="35.1" customHeight="1" x14ac:dyDescent="0.2">
      <c r="A129" s="35" t="s">
        <v>650</v>
      </c>
      <c r="B129" s="137"/>
      <c r="C129" s="34" t="s">
        <v>1402</v>
      </c>
      <c r="D129" s="34" t="s">
        <v>651</v>
      </c>
      <c r="E129" s="135" t="s">
        <v>652</v>
      </c>
      <c r="F129" s="22"/>
      <c r="G129" s="22"/>
      <c r="H129" s="22">
        <v>43</v>
      </c>
      <c r="I129" s="22" t="s">
        <v>431</v>
      </c>
      <c r="J129" s="142">
        <v>43</v>
      </c>
      <c r="K129" s="142" t="s">
        <v>431</v>
      </c>
      <c r="L129" s="142" t="s">
        <v>1227</v>
      </c>
      <c r="M129" s="142" t="s">
        <v>1228</v>
      </c>
      <c r="N129" s="165" t="s">
        <v>1538</v>
      </c>
      <c r="O129" s="22"/>
      <c r="P129" s="22" t="s">
        <v>634</v>
      </c>
      <c r="Q129" s="22" t="s">
        <v>1646</v>
      </c>
      <c r="R129" s="98"/>
      <c r="S129" s="98" t="s">
        <v>1114</v>
      </c>
      <c r="T129" s="98" t="s">
        <v>634</v>
      </c>
      <c r="U129" s="39">
        <v>4.6000000000000001E-4</v>
      </c>
      <c r="V129" s="39">
        <v>2.0000000000000002E-5</v>
      </c>
      <c r="W129" s="39">
        <v>0.5</v>
      </c>
      <c r="X129" s="39">
        <v>0.05</v>
      </c>
      <c r="Y129" s="39" t="s">
        <v>1239</v>
      </c>
      <c r="Z129" s="39" t="s">
        <v>790</v>
      </c>
      <c r="AA129" s="42" t="s">
        <v>1522</v>
      </c>
      <c r="AB129" s="42" t="s">
        <v>1145</v>
      </c>
      <c r="AC129" s="42" t="s">
        <v>1126</v>
      </c>
      <c r="AD129" s="86" t="s">
        <v>1233</v>
      </c>
      <c r="AE129" s="86">
        <v>4.6000000000000001E-4</v>
      </c>
      <c r="AF129" s="86" t="s">
        <v>1211</v>
      </c>
      <c r="AG129" s="86">
        <v>4.6000000000000001E-4</v>
      </c>
      <c r="AH129" s="86">
        <v>0.52</v>
      </c>
      <c r="AI129" s="86">
        <v>4.6000000000000001E-4</v>
      </c>
      <c r="AJ129" s="86" t="s">
        <v>1211</v>
      </c>
      <c r="AK129" s="86">
        <v>2.0000000000000002E-5</v>
      </c>
      <c r="AL129" s="86" t="s">
        <v>1211</v>
      </c>
      <c r="AM129" s="86">
        <v>5.1999999999999998E-2</v>
      </c>
      <c r="AN129" s="86">
        <v>2.0000000000000002E-5</v>
      </c>
      <c r="AO129" s="86" t="s">
        <v>1211</v>
      </c>
      <c r="AP129" s="86" t="s">
        <v>1239</v>
      </c>
      <c r="AQ129" s="70">
        <v>10</v>
      </c>
      <c r="AR129" s="70">
        <v>0.31</v>
      </c>
      <c r="AS129" s="70">
        <v>100</v>
      </c>
      <c r="AT129" s="70">
        <v>0.52</v>
      </c>
      <c r="AU129" s="55">
        <v>100</v>
      </c>
      <c r="AV129" s="55">
        <v>3.1E-2</v>
      </c>
      <c r="AW129" s="55">
        <v>1000</v>
      </c>
      <c r="AX129" s="55">
        <v>5.1999999999999998E-2</v>
      </c>
      <c r="AY129" s="48">
        <v>10</v>
      </c>
      <c r="AZ129" s="48">
        <v>860</v>
      </c>
      <c r="BA129" s="44">
        <v>50</v>
      </c>
      <c r="BB129" s="44">
        <v>170</v>
      </c>
      <c r="BC129" s="57">
        <v>30</v>
      </c>
      <c r="BD129" s="57" t="s">
        <v>1240</v>
      </c>
      <c r="BE129" s="57">
        <v>4.6000000000000001E-4</v>
      </c>
      <c r="BF129" s="57">
        <v>2.0000000000000002E-5</v>
      </c>
      <c r="BG129" s="61">
        <v>100</v>
      </c>
      <c r="BH129" s="61">
        <v>12500</v>
      </c>
      <c r="BI129" s="61">
        <v>6.4000000000000001E-2</v>
      </c>
      <c r="BJ129" s="61">
        <v>6.4000000000000001E-2</v>
      </c>
      <c r="BK129" s="65" t="s">
        <v>790</v>
      </c>
      <c r="BL129" s="65" t="s">
        <v>1146</v>
      </c>
      <c r="BM129" s="65" t="s">
        <v>790</v>
      </c>
      <c r="BN129" s="65"/>
    </row>
    <row r="130" spans="1:66" s="14" customFormat="1" ht="35.1" customHeight="1" x14ac:dyDescent="0.2">
      <c r="A130" s="35" t="s">
        <v>658</v>
      </c>
      <c r="B130" s="137"/>
      <c r="C130" s="34" t="s">
        <v>1403</v>
      </c>
      <c r="D130" s="34" t="s">
        <v>653</v>
      </c>
      <c r="E130" s="135">
        <v>6651</v>
      </c>
      <c r="F130" s="22"/>
      <c r="G130" s="22"/>
      <c r="H130" s="22">
        <v>43</v>
      </c>
      <c r="I130" s="22" t="s">
        <v>431</v>
      </c>
      <c r="J130" s="142">
        <v>43</v>
      </c>
      <c r="K130" s="142" t="s">
        <v>431</v>
      </c>
      <c r="L130" s="142" t="s">
        <v>1227</v>
      </c>
      <c r="M130" s="142" t="s">
        <v>1228</v>
      </c>
      <c r="N130" s="165" t="s">
        <v>1538</v>
      </c>
      <c r="O130" s="22"/>
      <c r="P130" s="22" t="s">
        <v>634</v>
      </c>
      <c r="Q130" s="22" t="s">
        <v>1646</v>
      </c>
      <c r="R130" s="98"/>
      <c r="S130" s="98" t="s">
        <v>1114</v>
      </c>
      <c r="T130" s="98" t="s">
        <v>634</v>
      </c>
      <c r="U130" s="39">
        <v>4.6000000000000001E-4</v>
      </c>
      <c r="V130" s="39">
        <v>2.0000000000000002E-5</v>
      </c>
      <c r="W130" s="39">
        <v>0.5</v>
      </c>
      <c r="X130" s="39">
        <v>0.05</v>
      </c>
      <c r="Y130" s="39" t="s">
        <v>1239</v>
      </c>
      <c r="Z130" s="39" t="s">
        <v>790</v>
      </c>
      <c r="AA130" s="42" t="s">
        <v>1522</v>
      </c>
      <c r="AB130" s="42" t="s">
        <v>1145</v>
      </c>
      <c r="AC130" s="42" t="s">
        <v>1126</v>
      </c>
      <c r="AD130" s="86" t="s">
        <v>1233</v>
      </c>
      <c r="AE130" s="86">
        <v>4.6000000000000001E-4</v>
      </c>
      <c r="AF130" s="86" t="s">
        <v>1211</v>
      </c>
      <c r="AG130" s="86">
        <v>4.6000000000000001E-4</v>
      </c>
      <c r="AH130" s="86">
        <v>0.52</v>
      </c>
      <c r="AI130" s="86">
        <v>4.6000000000000001E-4</v>
      </c>
      <c r="AJ130" s="86" t="s">
        <v>1211</v>
      </c>
      <c r="AK130" s="86">
        <v>2.0000000000000002E-5</v>
      </c>
      <c r="AL130" s="86" t="s">
        <v>1211</v>
      </c>
      <c r="AM130" s="86">
        <v>5.1999999999999998E-2</v>
      </c>
      <c r="AN130" s="86">
        <v>2.0000000000000002E-5</v>
      </c>
      <c r="AO130" s="86" t="s">
        <v>1211</v>
      </c>
      <c r="AP130" s="86" t="s">
        <v>1239</v>
      </c>
      <c r="AQ130" s="70">
        <v>10</v>
      </c>
      <c r="AR130" s="70">
        <v>0.31</v>
      </c>
      <c r="AS130" s="70">
        <v>100</v>
      </c>
      <c r="AT130" s="70">
        <v>0.52</v>
      </c>
      <c r="AU130" s="55">
        <v>100</v>
      </c>
      <c r="AV130" s="55">
        <v>3.1E-2</v>
      </c>
      <c r="AW130" s="55">
        <v>1000</v>
      </c>
      <c r="AX130" s="55">
        <v>5.1999999999999998E-2</v>
      </c>
      <c r="AY130" s="48">
        <v>10</v>
      </c>
      <c r="AZ130" s="48">
        <v>860</v>
      </c>
      <c r="BA130" s="44">
        <v>50</v>
      </c>
      <c r="BB130" s="44">
        <v>170</v>
      </c>
      <c r="BC130" s="57">
        <v>30</v>
      </c>
      <c r="BD130" s="57" t="s">
        <v>1240</v>
      </c>
      <c r="BE130" s="57">
        <v>4.6000000000000001E-4</v>
      </c>
      <c r="BF130" s="57">
        <v>2.0000000000000002E-5</v>
      </c>
      <c r="BG130" s="61">
        <v>100</v>
      </c>
      <c r="BH130" s="61">
        <v>12500</v>
      </c>
      <c r="BI130" s="61">
        <v>6.4000000000000001E-2</v>
      </c>
      <c r="BJ130" s="61">
        <v>6.4000000000000001E-2</v>
      </c>
      <c r="BK130" s="65" t="s">
        <v>790</v>
      </c>
      <c r="BL130" s="65" t="s">
        <v>1146</v>
      </c>
      <c r="BM130" s="65" t="s">
        <v>790</v>
      </c>
      <c r="BN130" s="65"/>
    </row>
    <row r="131" spans="1:66" s="14" customFormat="1" ht="35.1" customHeight="1" x14ac:dyDescent="0.2">
      <c r="A131" s="35" t="s">
        <v>657</v>
      </c>
      <c r="B131" s="137"/>
      <c r="C131" s="34" t="s">
        <v>1404</v>
      </c>
      <c r="D131" s="34" t="s">
        <v>654</v>
      </c>
      <c r="E131" s="135">
        <v>6652</v>
      </c>
      <c r="F131" s="22"/>
      <c r="G131" s="22"/>
      <c r="H131" s="22">
        <v>43</v>
      </c>
      <c r="I131" s="22" t="s">
        <v>431</v>
      </c>
      <c r="J131" s="142">
        <v>43</v>
      </c>
      <c r="K131" s="142" t="s">
        <v>431</v>
      </c>
      <c r="L131" s="142" t="s">
        <v>1227</v>
      </c>
      <c r="M131" s="142" t="s">
        <v>1228</v>
      </c>
      <c r="N131" s="165" t="s">
        <v>1538</v>
      </c>
      <c r="O131" s="22"/>
      <c r="P131" s="22" t="s">
        <v>634</v>
      </c>
      <c r="Q131" s="22" t="s">
        <v>1646</v>
      </c>
      <c r="R131" s="98"/>
      <c r="S131" s="98" t="s">
        <v>1114</v>
      </c>
      <c r="T131" s="98" t="s">
        <v>634</v>
      </c>
      <c r="U131" s="39">
        <v>4.6000000000000001E-4</v>
      </c>
      <c r="V131" s="39">
        <v>2.0000000000000002E-5</v>
      </c>
      <c r="W131" s="39">
        <v>0.5</v>
      </c>
      <c r="X131" s="39">
        <v>0.05</v>
      </c>
      <c r="Y131" s="39" t="s">
        <v>1239</v>
      </c>
      <c r="Z131" s="39" t="s">
        <v>790</v>
      </c>
      <c r="AA131" s="42" t="s">
        <v>1522</v>
      </c>
      <c r="AB131" s="42" t="s">
        <v>1145</v>
      </c>
      <c r="AC131" s="42" t="s">
        <v>1126</v>
      </c>
      <c r="AD131" s="86" t="s">
        <v>1233</v>
      </c>
      <c r="AE131" s="86">
        <v>4.6000000000000001E-4</v>
      </c>
      <c r="AF131" s="86" t="s">
        <v>1211</v>
      </c>
      <c r="AG131" s="86">
        <v>4.6000000000000001E-4</v>
      </c>
      <c r="AH131" s="86">
        <v>0.52</v>
      </c>
      <c r="AI131" s="86">
        <v>4.6000000000000001E-4</v>
      </c>
      <c r="AJ131" s="86" t="s">
        <v>1211</v>
      </c>
      <c r="AK131" s="86">
        <v>2.0000000000000002E-5</v>
      </c>
      <c r="AL131" s="86" t="s">
        <v>1211</v>
      </c>
      <c r="AM131" s="86">
        <v>5.1999999999999998E-2</v>
      </c>
      <c r="AN131" s="86">
        <v>2.0000000000000002E-5</v>
      </c>
      <c r="AO131" s="86" t="s">
        <v>1211</v>
      </c>
      <c r="AP131" s="86" t="s">
        <v>1239</v>
      </c>
      <c r="AQ131" s="70">
        <v>10</v>
      </c>
      <c r="AR131" s="70">
        <v>0.31</v>
      </c>
      <c r="AS131" s="70">
        <v>100</v>
      </c>
      <c r="AT131" s="70">
        <v>0.52</v>
      </c>
      <c r="AU131" s="55">
        <v>100</v>
      </c>
      <c r="AV131" s="55">
        <v>3.1E-2</v>
      </c>
      <c r="AW131" s="55">
        <v>1000</v>
      </c>
      <c r="AX131" s="55">
        <v>5.1999999999999998E-2</v>
      </c>
      <c r="AY131" s="48">
        <v>10</v>
      </c>
      <c r="AZ131" s="48">
        <v>860</v>
      </c>
      <c r="BA131" s="44">
        <v>50</v>
      </c>
      <c r="BB131" s="44">
        <v>170</v>
      </c>
      <c r="BC131" s="57">
        <v>30</v>
      </c>
      <c r="BD131" s="57" t="s">
        <v>1240</v>
      </c>
      <c r="BE131" s="57">
        <v>4.6000000000000001E-4</v>
      </c>
      <c r="BF131" s="57">
        <v>2.0000000000000002E-5</v>
      </c>
      <c r="BG131" s="61">
        <v>100</v>
      </c>
      <c r="BH131" s="61">
        <v>12500</v>
      </c>
      <c r="BI131" s="61">
        <v>6.4000000000000001E-2</v>
      </c>
      <c r="BJ131" s="61">
        <v>6.4000000000000001E-2</v>
      </c>
      <c r="BK131" s="65" t="s">
        <v>790</v>
      </c>
      <c r="BL131" s="65" t="s">
        <v>1146</v>
      </c>
      <c r="BM131" s="65" t="s">
        <v>790</v>
      </c>
      <c r="BN131" s="65"/>
    </row>
    <row r="132" spans="1:66" s="14" customFormat="1" ht="35.1" customHeight="1" x14ac:dyDescent="0.2">
      <c r="A132" s="35" t="s">
        <v>656</v>
      </c>
      <c r="B132" s="137"/>
      <c r="C132" s="34" t="s">
        <v>1405</v>
      </c>
      <c r="D132" s="34" t="s">
        <v>655</v>
      </c>
      <c r="E132" s="135">
        <v>6653</v>
      </c>
      <c r="F132" s="22"/>
      <c r="G132" s="22"/>
      <c r="H132" s="22">
        <v>43</v>
      </c>
      <c r="I132" s="22" t="s">
        <v>431</v>
      </c>
      <c r="J132" s="142">
        <v>43</v>
      </c>
      <c r="K132" s="142" t="s">
        <v>431</v>
      </c>
      <c r="L132" s="142" t="s">
        <v>1227</v>
      </c>
      <c r="M132" s="142" t="s">
        <v>1228</v>
      </c>
      <c r="N132" s="165" t="s">
        <v>1538</v>
      </c>
      <c r="O132" s="22"/>
      <c r="P132" s="22" t="s">
        <v>634</v>
      </c>
      <c r="Q132" s="22" t="s">
        <v>1646</v>
      </c>
      <c r="R132" s="98"/>
      <c r="S132" s="98" t="s">
        <v>1114</v>
      </c>
      <c r="T132" s="98" t="s">
        <v>634</v>
      </c>
      <c r="U132" s="39">
        <v>4.6000000000000001E-4</v>
      </c>
      <c r="V132" s="39">
        <v>2.0000000000000002E-5</v>
      </c>
      <c r="W132" s="39">
        <v>0.5</v>
      </c>
      <c r="X132" s="39">
        <v>0.05</v>
      </c>
      <c r="Y132" s="39" t="s">
        <v>1239</v>
      </c>
      <c r="Z132" s="39" t="s">
        <v>790</v>
      </c>
      <c r="AA132" s="42" t="s">
        <v>1522</v>
      </c>
      <c r="AB132" s="42" t="s">
        <v>1145</v>
      </c>
      <c r="AC132" s="42" t="s">
        <v>1126</v>
      </c>
      <c r="AD132" s="86" t="s">
        <v>1233</v>
      </c>
      <c r="AE132" s="86">
        <v>4.6000000000000001E-4</v>
      </c>
      <c r="AF132" s="86" t="s">
        <v>1211</v>
      </c>
      <c r="AG132" s="86">
        <v>4.6000000000000001E-4</v>
      </c>
      <c r="AH132" s="86">
        <v>0.52</v>
      </c>
      <c r="AI132" s="86">
        <v>4.6000000000000001E-4</v>
      </c>
      <c r="AJ132" s="86" t="s">
        <v>1211</v>
      </c>
      <c r="AK132" s="86">
        <v>2.0000000000000002E-5</v>
      </c>
      <c r="AL132" s="86" t="s">
        <v>1211</v>
      </c>
      <c r="AM132" s="86">
        <v>5.1999999999999998E-2</v>
      </c>
      <c r="AN132" s="86">
        <v>2.0000000000000002E-5</v>
      </c>
      <c r="AO132" s="86" t="s">
        <v>1211</v>
      </c>
      <c r="AP132" s="86" t="s">
        <v>1239</v>
      </c>
      <c r="AQ132" s="70">
        <v>10</v>
      </c>
      <c r="AR132" s="70">
        <v>0.31</v>
      </c>
      <c r="AS132" s="70">
        <v>100</v>
      </c>
      <c r="AT132" s="70">
        <v>0.52</v>
      </c>
      <c r="AU132" s="55">
        <v>100</v>
      </c>
      <c r="AV132" s="55">
        <v>3.1E-2</v>
      </c>
      <c r="AW132" s="55">
        <v>1000</v>
      </c>
      <c r="AX132" s="55">
        <v>5.1999999999999998E-2</v>
      </c>
      <c r="AY132" s="48">
        <v>10</v>
      </c>
      <c r="AZ132" s="48">
        <v>860</v>
      </c>
      <c r="BA132" s="44">
        <v>50</v>
      </c>
      <c r="BB132" s="44">
        <v>170</v>
      </c>
      <c r="BC132" s="57">
        <v>30</v>
      </c>
      <c r="BD132" s="57" t="s">
        <v>1240</v>
      </c>
      <c r="BE132" s="57">
        <v>4.6000000000000001E-4</v>
      </c>
      <c r="BF132" s="57">
        <v>2.0000000000000002E-5</v>
      </c>
      <c r="BG132" s="61">
        <v>100</v>
      </c>
      <c r="BH132" s="61">
        <v>12500</v>
      </c>
      <c r="BI132" s="61">
        <v>6.4000000000000001E-2</v>
      </c>
      <c r="BJ132" s="61">
        <v>6.4000000000000001E-2</v>
      </c>
      <c r="BK132" s="65" t="s">
        <v>790</v>
      </c>
      <c r="BL132" s="65" t="s">
        <v>1146</v>
      </c>
      <c r="BM132" s="65" t="s">
        <v>790</v>
      </c>
      <c r="BN132" s="65"/>
    </row>
    <row r="133" spans="1:66" s="14" customFormat="1" ht="35.1" customHeight="1" x14ac:dyDescent="0.2">
      <c r="A133" s="35" t="s">
        <v>203</v>
      </c>
      <c r="B133" s="137"/>
      <c r="C133" s="34" t="s">
        <v>257</v>
      </c>
      <c r="D133" s="34" t="s">
        <v>1406</v>
      </c>
      <c r="E133" s="135">
        <v>1199</v>
      </c>
      <c r="F133" s="22">
        <v>16</v>
      </c>
      <c r="G133" s="22" t="s">
        <v>431</v>
      </c>
      <c r="H133" s="22">
        <v>16</v>
      </c>
      <c r="I133" s="22" t="s">
        <v>431</v>
      </c>
      <c r="J133" s="142">
        <v>16</v>
      </c>
      <c r="K133" s="142" t="s">
        <v>431</v>
      </c>
      <c r="L133" s="142"/>
      <c r="M133" s="142" t="s">
        <v>1228</v>
      </c>
      <c r="N133" s="165" t="s">
        <v>276</v>
      </c>
      <c r="O133" s="22" t="s">
        <v>634</v>
      </c>
      <c r="P133" s="22" t="s">
        <v>634</v>
      </c>
      <c r="Q133" s="22" t="s">
        <v>1646</v>
      </c>
      <c r="R133" s="98"/>
      <c r="S133" s="98" t="s">
        <v>1115</v>
      </c>
      <c r="T133" s="98" t="s">
        <v>634</v>
      </c>
      <c r="U133" s="39" t="s">
        <v>748</v>
      </c>
      <c r="V133" s="39" t="s">
        <v>748</v>
      </c>
      <c r="W133" s="39">
        <v>0.5</v>
      </c>
      <c r="X133" s="39">
        <v>0.05</v>
      </c>
      <c r="Y133" s="39" t="s">
        <v>1241</v>
      </c>
      <c r="Z133" s="39" t="s">
        <v>790</v>
      </c>
      <c r="AA133" s="42" t="s">
        <v>1522</v>
      </c>
      <c r="AB133" s="42" t="s">
        <v>1128</v>
      </c>
      <c r="AC133" s="42" t="s">
        <v>929</v>
      </c>
      <c r="AD133" s="86" t="s">
        <v>276</v>
      </c>
      <c r="AE133" s="86" t="s">
        <v>748</v>
      </c>
      <c r="AF133" s="86" t="s">
        <v>748</v>
      </c>
      <c r="AG133" s="86" t="s">
        <v>748</v>
      </c>
      <c r="AH133" s="86">
        <v>0.5</v>
      </c>
      <c r="AI133" s="86" t="s">
        <v>748</v>
      </c>
      <c r="AJ133" s="86" t="s">
        <v>748</v>
      </c>
      <c r="AK133" s="86" t="s">
        <v>748</v>
      </c>
      <c r="AL133" s="86" t="s">
        <v>748</v>
      </c>
      <c r="AM133" s="86" t="s">
        <v>791</v>
      </c>
      <c r="AN133" s="86" t="s">
        <v>748</v>
      </c>
      <c r="AO133" s="86" t="s">
        <v>748</v>
      </c>
      <c r="AP133" s="86" t="s">
        <v>1241</v>
      </c>
      <c r="AQ133" s="70">
        <v>10</v>
      </c>
      <c r="AR133" s="70">
        <v>1.2999999999999999E-2</v>
      </c>
      <c r="AS133" s="70">
        <v>10</v>
      </c>
      <c r="AT133" s="70">
        <v>0.5</v>
      </c>
      <c r="AU133" s="55">
        <v>100</v>
      </c>
      <c r="AV133" s="55">
        <v>1.2999999999999999E-3</v>
      </c>
      <c r="AW133" s="55" t="s">
        <v>790</v>
      </c>
      <c r="AX133" s="55" t="s">
        <v>791</v>
      </c>
      <c r="AY133" s="48" t="s">
        <v>789</v>
      </c>
      <c r="AZ133" s="48">
        <v>16.899999999999999</v>
      </c>
      <c r="BA133" s="44" t="s">
        <v>789</v>
      </c>
      <c r="BB133" s="44">
        <v>16.899999999999999</v>
      </c>
      <c r="BC133" s="57">
        <v>30</v>
      </c>
      <c r="BD133" s="57" t="s">
        <v>1244</v>
      </c>
      <c r="BE133" s="57">
        <v>2.19E-5</v>
      </c>
      <c r="BF133" s="57">
        <v>2.7E-6</v>
      </c>
      <c r="BG133" s="61" t="s">
        <v>1113</v>
      </c>
      <c r="BH133" s="61">
        <v>19.63</v>
      </c>
      <c r="BI133" s="61">
        <v>5.2500000000000002E-5</v>
      </c>
      <c r="BJ133" s="61">
        <v>5.2500000000000002E-5</v>
      </c>
      <c r="BK133" s="65" t="s">
        <v>790</v>
      </c>
      <c r="BL133" s="65">
        <v>0.1</v>
      </c>
      <c r="BM133" s="65" t="s">
        <v>1140</v>
      </c>
      <c r="BN133" s="65" t="s">
        <v>1517</v>
      </c>
    </row>
    <row r="134" spans="1:66" s="14" customFormat="1" ht="35.1" customHeight="1" x14ac:dyDescent="0.2">
      <c r="A134" s="35" t="s">
        <v>204</v>
      </c>
      <c r="B134" s="137"/>
      <c r="C134" s="34" t="s">
        <v>258</v>
      </c>
      <c r="D134" s="34" t="s">
        <v>1407</v>
      </c>
      <c r="E134" s="135">
        <v>1652</v>
      </c>
      <c r="F134" s="22">
        <v>17</v>
      </c>
      <c r="G134" s="22" t="s">
        <v>431</v>
      </c>
      <c r="H134" s="22">
        <v>17</v>
      </c>
      <c r="I134" s="22" t="s">
        <v>431</v>
      </c>
      <c r="J134" s="142">
        <v>17</v>
      </c>
      <c r="K134" s="142" t="s">
        <v>431</v>
      </c>
      <c r="L134" s="142"/>
      <c r="M134" s="142" t="s">
        <v>1228</v>
      </c>
      <c r="N134" s="165" t="s">
        <v>276</v>
      </c>
      <c r="O134" s="22" t="s">
        <v>634</v>
      </c>
      <c r="P134" s="22" t="s">
        <v>634</v>
      </c>
      <c r="Q134" s="22" t="s">
        <v>1646</v>
      </c>
      <c r="R134" s="98"/>
      <c r="S134" s="98" t="s">
        <v>1114</v>
      </c>
      <c r="T134" s="98" t="s">
        <v>634</v>
      </c>
      <c r="U134" s="39">
        <v>9.5E-4</v>
      </c>
      <c r="V134" s="39">
        <v>9.5E-4</v>
      </c>
      <c r="W134" s="39">
        <v>0.6</v>
      </c>
      <c r="X134" s="39">
        <v>0.06</v>
      </c>
      <c r="Y134" s="39">
        <v>21</v>
      </c>
      <c r="Z134" s="39" t="s">
        <v>790</v>
      </c>
      <c r="AA134" s="42" t="s">
        <v>1522</v>
      </c>
      <c r="AB134" s="42" t="s">
        <v>1145</v>
      </c>
      <c r="AC134" s="42" t="s">
        <v>929</v>
      </c>
      <c r="AD134" s="86" t="s">
        <v>276</v>
      </c>
      <c r="AE134" s="86">
        <v>1.1000000000000001E-3</v>
      </c>
      <c r="AF134" s="86" t="s">
        <v>1234</v>
      </c>
      <c r="AG134" s="86">
        <v>1.1000000000000001E-3</v>
      </c>
      <c r="AH134" s="86">
        <v>0.59</v>
      </c>
      <c r="AI134" s="86">
        <v>4.3E-3</v>
      </c>
      <c r="AJ134" s="86" t="s">
        <v>1211</v>
      </c>
      <c r="AK134" s="86">
        <v>9.5E-4</v>
      </c>
      <c r="AL134" s="86" t="s">
        <v>1211</v>
      </c>
      <c r="AM134" s="86">
        <v>0.59</v>
      </c>
      <c r="AN134" s="86">
        <v>9.5E-4</v>
      </c>
      <c r="AO134" s="86" t="s">
        <v>1211</v>
      </c>
      <c r="AP134" s="86" t="s">
        <v>1243</v>
      </c>
      <c r="AQ134" s="70">
        <v>10</v>
      </c>
      <c r="AR134" s="70">
        <v>0.44</v>
      </c>
      <c r="AS134" s="70">
        <v>100</v>
      </c>
      <c r="AT134" s="70">
        <v>0.59</v>
      </c>
      <c r="AU134" s="55">
        <v>100</v>
      </c>
      <c r="AV134" s="55">
        <v>4.3999999999999997E-2</v>
      </c>
      <c r="AW134" s="55">
        <v>1000</v>
      </c>
      <c r="AX134" s="55">
        <v>5.8999999999999997E-2</v>
      </c>
      <c r="AY134" s="48" t="s">
        <v>789</v>
      </c>
      <c r="AZ134" s="48">
        <v>493</v>
      </c>
      <c r="BA134" s="44" t="s">
        <v>789</v>
      </c>
      <c r="BB134" s="44">
        <v>493</v>
      </c>
      <c r="BC134" s="57">
        <v>100</v>
      </c>
      <c r="BD134" s="57" t="s">
        <v>1242</v>
      </c>
      <c r="BE134" s="57">
        <v>4.3E-3</v>
      </c>
      <c r="BF134" s="57">
        <v>9.5E-4</v>
      </c>
      <c r="BG134" s="61" t="s">
        <v>1113</v>
      </c>
      <c r="BH134" s="61">
        <v>24.52</v>
      </c>
      <c r="BI134" s="61">
        <v>1.1000000000000001E-3</v>
      </c>
      <c r="BJ134" s="61">
        <v>1.1000000000000001E-3</v>
      </c>
      <c r="BK134" s="65" t="s">
        <v>790</v>
      </c>
      <c r="BL134" s="65">
        <v>0.1</v>
      </c>
      <c r="BM134" s="65" t="s">
        <v>1245</v>
      </c>
      <c r="BN134" s="65"/>
    </row>
    <row r="135" spans="1:66" s="14" customFormat="1" ht="35.1" customHeight="1" x14ac:dyDescent="0.2">
      <c r="A135" s="35" t="s">
        <v>557</v>
      </c>
      <c r="B135" s="137"/>
      <c r="C135" s="34" t="s">
        <v>663</v>
      </c>
      <c r="D135" s="34" t="s">
        <v>1408</v>
      </c>
      <c r="E135" s="135">
        <v>5537</v>
      </c>
      <c r="F135" s="22">
        <v>18</v>
      </c>
      <c r="G135" s="22" t="s">
        <v>431</v>
      </c>
      <c r="H135" s="22">
        <v>18</v>
      </c>
      <c r="I135" s="22" t="s">
        <v>431</v>
      </c>
      <c r="J135" s="142">
        <v>18</v>
      </c>
      <c r="K135" s="142" t="s">
        <v>431</v>
      </c>
      <c r="L135" s="142"/>
      <c r="M135" s="142" t="s">
        <v>1228</v>
      </c>
      <c r="N135" s="165" t="s">
        <v>276</v>
      </c>
      <c r="O135" s="22" t="s">
        <v>634</v>
      </c>
      <c r="P135" s="22" t="s">
        <v>634</v>
      </c>
      <c r="Q135" s="22" t="s">
        <v>1646</v>
      </c>
      <c r="R135" s="98"/>
      <c r="S135" s="98" t="s">
        <v>1262</v>
      </c>
      <c r="T135" s="98" t="s">
        <v>634</v>
      </c>
      <c r="U135" s="39">
        <v>0.02</v>
      </c>
      <c r="V135" s="39">
        <v>2E-3</v>
      </c>
      <c r="W135" s="39">
        <v>0.04</v>
      </c>
      <c r="X135" s="39">
        <v>0.02</v>
      </c>
      <c r="Y135" s="39" t="s">
        <v>818</v>
      </c>
      <c r="Z135" s="39" t="s">
        <v>790</v>
      </c>
      <c r="AA135" s="42" t="s">
        <v>1522</v>
      </c>
      <c r="AB135" s="42" t="s">
        <v>890</v>
      </c>
      <c r="AC135" s="42" t="s">
        <v>929</v>
      </c>
      <c r="AD135" s="86" t="s">
        <v>1251</v>
      </c>
      <c r="AE135" s="86">
        <v>0.02</v>
      </c>
      <c r="AF135" s="86" t="s">
        <v>854</v>
      </c>
      <c r="AG135" s="86">
        <v>0.02</v>
      </c>
      <c r="AH135" s="86">
        <v>0.04</v>
      </c>
      <c r="AI135" s="86">
        <v>0.02</v>
      </c>
      <c r="AJ135" s="86" t="s">
        <v>854</v>
      </c>
      <c r="AK135" s="86">
        <v>2E-3</v>
      </c>
      <c r="AL135" s="86" t="s">
        <v>854</v>
      </c>
      <c r="AM135" s="86" t="s">
        <v>791</v>
      </c>
      <c r="AN135" s="86">
        <v>2E-3</v>
      </c>
      <c r="AO135" s="86" t="s">
        <v>854</v>
      </c>
      <c r="AP135" s="86" t="s">
        <v>818</v>
      </c>
      <c r="AQ135" s="70">
        <v>10</v>
      </c>
      <c r="AR135" s="70">
        <v>0.02</v>
      </c>
      <c r="AS135" s="70">
        <v>50</v>
      </c>
      <c r="AT135" s="70">
        <v>0.04</v>
      </c>
      <c r="AU135" s="55">
        <v>100</v>
      </c>
      <c r="AV135" s="55">
        <v>2E-3</v>
      </c>
      <c r="AW135" s="55" t="s">
        <v>790</v>
      </c>
      <c r="AX135" s="55" t="s">
        <v>791</v>
      </c>
      <c r="AY135" s="48" t="s">
        <v>789</v>
      </c>
      <c r="AZ135" s="48">
        <v>10.3</v>
      </c>
      <c r="BA135" s="44" t="s">
        <v>789</v>
      </c>
      <c r="BB135" s="44">
        <v>1.1000000000000001</v>
      </c>
      <c r="BC135" s="57">
        <v>30</v>
      </c>
      <c r="BD135" s="57">
        <v>33</v>
      </c>
      <c r="BE135" s="57">
        <v>2.5999999999999999E-2</v>
      </c>
      <c r="BF135" s="57">
        <v>2.5999999999999999E-2</v>
      </c>
      <c r="BG135" s="61">
        <v>500</v>
      </c>
      <c r="BH135" s="61">
        <v>61</v>
      </c>
      <c r="BI135" s="61">
        <v>4.7E-2</v>
      </c>
      <c r="BJ135" s="61">
        <v>4.7E-2</v>
      </c>
      <c r="BK135" s="65" t="s">
        <v>790</v>
      </c>
      <c r="BL135" s="65">
        <v>0.1</v>
      </c>
      <c r="BM135" s="65" t="s">
        <v>1140</v>
      </c>
      <c r="BN135" s="65" t="s">
        <v>1517</v>
      </c>
    </row>
    <row r="136" spans="1:66" s="14" customFormat="1" ht="35.1" customHeight="1" x14ac:dyDescent="0.2">
      <c r="A136" s="33"/>
      <c r="B136" s="173"/>
      <c r="C136" s="33" t="s">
        <v>1411</v>
      </c>
      <c r="D136" s="33" t="s">
        <v>1410</v>
      </c>
      <c r="E136" s="126" t="s">
        <v>652</v>
      </c>
      <c r="F136" s="22">
        <v>28</v>
      </c>
      <c r="G136" s="22" t="s">
        <v>431</v>
      </c>
      <c r="H136" s="22">
        <v>28</v>
      </c>
      <c r="I136" s="22" t="s">
        <v>431</v>
      </c>
      <c r="J136" s="142">
        <v>28</v>
      </c>
      <c r="K136" s="142" t="s">
        <v>431</v>
      </c>
      <c r="L136" s="142" t="s">
        <v>1227</v>
      </c>
      <c r="M136" s="142" t="s">
        <v>1228</v>
      </c>
      <c r="N136" s="165" t="s">
        <v>1544</v>
      </c>
      <c r="O136" s="22" t="s">
        <v>634</v>
      </c>
      <c r="P136" s="22" t="s">
        <v>634</v>
      </c>
      <c r="Q136" s="22" t="s">
        <v>1646</v>
      </c>
      <c r="R136" s="98"/>
      <c r="S136" s="98" t="s">
        <v>1114</v>
      </c>
      <c r="T136" s="98" t="s">
        <v>634</v>
      </c>
      <c r="U136" s="39" t="s">
        <v>898</v>
      </c>
      <c r="V136" s="39" t="s">
        <v>898</v>
      </c>
      <c r="W136" s="39" t="s">
        <v>898</v>
      </c>
      <c r="X136" s="39" t="s">
        <v>898</v>
      </c>
      <c r="Y136" s="39" t="s">
        <v>1193</v>
      </c>
      <c r="Z136" s="39" t="s">
        <v>790</v>
      </c>
      <c r="AA136" s="42" t="s">
        <v>1522</v>
      </c>
      <c r="AB136" s="42" t="s">
        <v>1191</v>
      </c>
      <c r="AC136" s="42" t="s">
        <v>929</v>
      </c>
      <c r="AD136" s="86" t="s">
        <v>1233</v>
      </c>
      <c r="AE136" s="86" t="s">
        <v>819</v>
      </c>
      <c r="AF136" s="86" t="s">
        <v>819</v>
      </c>
      <c r="AG136" s="86" t="s">
        <v>819</v>
      </c>
      <c r="AH136" s="86" t="s">
        <v>819</v>
      </c>
      <c r="AI136" s="86" t="s">
        <v>819</v>
      </c>
      <c r="AJ136" s="86" t="s">
        <v>819</v>
      </c>
      <c r="AK136" s="86" t="s">
        <v>819</v>
      </c>
      <c r="AL136" s="86" t="s">
        <v>819</v>
      </c>
      <c r="AM136" s="86" t="s">
        <v>819</v>
      </c>
      <c r="AN136" s="86" t="s">
        <v>819</v>
      </c>
      <c r="AO136" s="86" t="s">
        <v>819</v>
      </c>
      <c r="AP136" s="86" t="s">
        <v>819</v>
      </c>
      <c r="AQ136" s="71" t="s">
        <v>819</v>
      </c>
      <c r="AR136" s="72" t="s">
        <v>819</v>
      </c>
      <c r="AS136" s="72" t="s">
        <v>819</v>
      </c>
      <c r="AT136" s="72" t="s">
        <v>819</v>
      </c>
      <c r="AU136" s="55" t="s">
        <v>819</v>
      </c>
      <c r="AV136" s="55" t="s">
        <v>819</v>
      </c>
      <c r="AW136" s="55" t="s">
        <v>819</v>
      </c>
      <c r="AX136" s="55" t="s">
        <v>819</v>
      </c>
      <c r="AY136" s="48" t="s">
        <v>819</v>
      </c>
      <c r="AZ136" s="48" t="s">
        <v>791</v>
      </c>
      <c r="BA136" s="44" t="s">
        <v>819</v>
      </c>
      <c r="BB136" s="44" t="s">
        <v>791</v>
      </c>
      <c r="BC136" s="57" t="s">
        <v>819</v>
      </c>
      <c r="BD136" s="76" t="s">
        <v>819</v>
      </c>
      <c r="BE136" s="130" t="s">
        <v>819</v>
      </c>
      <c r="BF136" s="130" t="s">
        <v>819</v>
      </c>
      <c r="BG136" s="61" t="s">
        <v>819</v>
      </c>
      <c r="BH136" s="79" t="s">
        <v>819</v>
      </c>
      <c r="BI136" s="82" t="s">
        <v>819</v>
      </c>
      <c r="BJ136" s="82" t="s">
        <v>819</v>
      </c>
      <c r="BK136" s="65" t="s">
        <v>819</v>
      </c>
      <c r="BL136" s="65" t="s">
        <v>1196</v>
      </c>
      <c r="BM136" s="65" t="s">
        <v>1140</v>
      </c>
      <c r="BN136" s="65" t="s">
        <v>1517</v>
      </c>
    </row>
    <row r="137" spans="1:66" s="14" customFormat="1" ht="35.1" customHeight="1" x14ac:dyDescent="0.2">
      <c r="A137" s="33" t="s">
        <v>1182</v>
      </c>
      <c r="B137" s="125"/>
      <c r="C137" s="33" t="s">
        <v>1181</v>
      </c>
      <c r="D137" s="33" t="s">
        <v>1415</v>
      </c>
      <c r="E137" s="126">
        <v>5350</v>
      </c>
      <c r="F137" s="22"/>
      <c r="G137" s="22"/>
      <c r="H137" s="22"/>
      <c r="I137" s="22"/>
      <c r="J137" s="142">
        <v>61</v>
      </c>
      <c r="K137" s="142" t="s">
        <v>687</v>
      </c>
      <c r="L137" s="142"/>
      <c r="M137" s="142" t="s">
        <v>1228</v>
      </c>
      <c r="N137" s="165" t="s">
        <v>276</v>
      </c>
      <c r="O137" s="22"/>
      <c r="P137" s="22"/>
      <c r="Q137" s="22"/>
      <c r="R137" s="98"/>
      <c r="S137" s="98" t="s">
        <v>1261</v>
      </c>
      <c r="T137" s="98" t="s">
        <v>634</v>
      </c>
      <c r="U137" s="39">
        <v>0.14000000000000001</v>
      </c>
      <c r="V137" s="39">
        <v>1.4E-2</v>
      </c>
      <c r="W137" s="39" t="s">
        <v>818</v>
      </c>
      <c r="X137" s="39" t="s">
        <v>818</v>
      </c>
      <c r="Y137" s="39" t="s">
        <v>818</v>
      </c>
      <c r="Z137" s="39" t="s">
        <v>790</v>
      </c>
      <c r="AA137" s="42" t="s">
        <v>1522</v>
      </c>
      <c r="AB137" s="42" t="s">
        <v>1191</v>
      </c>
      <c r="AC137" s="42" t="s">
        <v>929</v>
      </c>
      <c r="AD137" s="86" t="s">
        <v>276</v>
      </c>
      <c r="AE137" s="86">
        <v>0.14000000000000001</v>
      </c>
      <c r="AF137" s="86" t="s">
        <v>854</v>
      </c>
      <c r="AG137" s="86">
        <v>0.14000000000000001</v>
      </c>
      <c r="AH137" s="86" t="s">
        <v>791</v>
      </c>
      <c r="AI137" s="86">
        <v>0.14000000000000001</v>
      </c>
      <c r="AJ137" s="86" t="s">
        <v>854</v>
      </c>
      <c r="AK137" s="86">
        <v>1.4E-2</v>
      </c>
      <c r="AL137" s="86" t="s">
        <v>854</v>
      </c>
      <c r="AM137" s="86" t="s">
        <v>791</v>
      </c>
      <c r="AN137" s="86">
        <v>1.4E-2</v>
      </c>
      <c r="AO137" s="86" t="s">
        <v>854</v>
      </c>
      <c r="AP137" s="86" t="s">
        <v>818</v>
      </c>
      <c r="AQ137" s="71">
        <v>50</v>
      </c>
      <c r="AR137" s="72">
        <v>0.13800000000000001</v>
      </c>
      <c r="AS137" s="72" t="s">
        <v>790</v>
      </c>
      <c r="AT137" s="72" t="s">
        <v>275</v>
      </c>
      <c r="AU137" s="55">
        <v>500</v>
      </c>
      <c r="AV137" s="55">
        <v>1.38E-2</v>
      </c>
      <c r="AW137" s="55" t="s">
        <v>790</v>
      </c>
      <c r="AX137" s="55" t="s">
        <v>275</v>
      </c>
      <c r="AY137" s="48" t="s">
        <v>790</v>
      </c>
      <c r="AZ137" s="48" t="s">
        <v>1058</v>
      </c>
      <c r="BA137" s="44" t="s">
        <v>790</v>
      </c>
      <c r="BB137" s="44" t="s">
        <v>1058</v>
      </c>
      <c r="BC137" s="57">
        <v>10</v>
      </c>
      <c r="BD137" s="76">
        <v>15.9</v>
      </c>
      <c r="BE137" s="130">
        <v>6.4000000000000001E-2</v>
      </c>
      <c r="BF137" s="130">
        <v>6.4000000000000001E-2</v>
      </c>
      <c r="BG137" s="61" t="s">
        <v>1113</v>
      </c>
      <c r="BH137" s="79">
        <v>6696</v>
      </c>
      <c r="BI137" s="82">
        <v>238</v>
      </c>
      <c r="BJ137" s="82">
        <v>238</v>
      </c>
      <c r="BK137" s="65" t="s">
        <v>862</v>
      </c>
      <c r="BL137" s="65">
        <v>1600</v>
      </c>
      <c r="BM137" s="65" t="s">
        <v>1277</v>
      </c>
      <c r="BN137" s="65"/>
    </row>
    <row r="138" spans="1:66" s="14" customFormat="1" ht="35.1" customHeight="1" x14ac:dyDescent="0.2">
      <c r="A138" s="33" t="s">
        <v>1183</v>
      </c>
      <c r="B138" s="125"/>
      <c r="C138" s="33" t="s">
        <v>906</v>
      </c>
      <c r="D138" s="33" t="s">
        <v>1412</v>
      </c>
      <c r="E138" s="126">
        <v>1877</v>
      </c>
      <c r="F138" s="22"/>
      <c r="G138" s="22"/>
      <c r="H138" s="22"/>
      <c r="I138" s="22"/>
      <c r="J138" s="142">
        <v>62</v>
      </c>
      <c r="K138" s="142" t="s">
        <v>687</v>
      </c>
      <c r="L138" s="142"/>
      <c r="M138" s="142"/>
      <c r="N138" s="165" t="s">
        <v>276</v>
      </c>
      <c r="O138" s="22"/>
      <c r="P138" s="22" t="s">
        <v>633</v>
      </c>
      <c r="Q138" s="22"/>
      <c r="R138" s="98" t="s">
        <v>1026</v>
      </c>
      <c r="S138" s="98" t="s">
        <v>1261</v>
      </c>
      <c r="T138" s="98" t="s">
        <v>634</v>
      </c>
      <c r="U138" s="39">
        <v>6.7999999999999996E-3</v>
      </c>
      <c r="V138" s="39">
        <v>6.8000000000000005E-4</v>
      </c>
      <c r="W138" s="39">
        <v>5.7000000000000002E-2</v>
      </c>
      <c r="X138" s="39">
        <v>5.7000000000000002E-3</v>
      </c>
      <c r="Y138" s="39" t="s">
        <v>818</v>
      </c>
      <c r="Z138" s="39" t="s">
        <v>790</v>
      </c>
      <c r="AA138" s="42" t="s">
        <v>1522</v>
      </c>
      <c r="AB138" s="42" t="s">
        <v>1213</v>
      </c>
      <c r="AC138" s="42" t="s">
        <v>1267</v>
      </c>
      <c r="AD138" s="86" t="s">
        <v>276</v>
      </c>
      <c r="AE138" s="86">
        <v>6.7999999999999996E-3</v>
      </c>
      <c r="AF138" s="86" t="s">
        <v>854</v>
      </c>
      <c r="AG138" s="86">
        <v>6.7999999999999996E-3</v>
      </c>
      <c r="AH138" s="86">
        <v>5.7000000000000002E-2</v>
      </c>
      <c r="AI138" s="86">
        <v>6.7999999999999996E-3</v>
      </c>
      <c r="AJ138" s="86" t="s">
        <v>854</v>
      </c>
      <c r="AK138" s="86">
        <v>6.8000000000000005E-4</v>
      </c>
      <c r="AL138" s="86" t="s">
        <v>854</v>
      </c>
      <c r="AM138" s="86">
        <v>5.7000000000000002E-3</v>
      </c>
      <c r="AN138" s="86">
        <v>6.8000000000000005E-4</v>
      </c>
      <c r="AO138" s="86" t="s">
        <v>854</v>
      </c>
      <c r="AP138" s="86" t="s">
        <v>818</v>
      </c>
      <c r="AQ138" s="71" t="s">
        <v>1263</v>
      </c>
      <c r="AR138" s="72">
        <v>6.7999999999999996E-3</v>
      </c>
      <c r="AS138" s="72" t="s">
        <v>1266</v>
      </c>
      <c r="AT138" s="72">
        <v>5.7000000000000002E-2</v>
      </c>
      <c r="AU138" s="55" t="s">
        <v>1264</v>
      </c>
      <c r="AV138" s="55">
        <v>6.8000000000000005E-4</v>
      </c>
      <c r="AW138" s="55" t="s">
        <v>1265</v>
      </c>
      <c r="AX138" s="55">
        <v>5.7000000000000002E-3</v>
      </c>
      <c r="AY138" s="48" t="s">
        <v>790</v>
      </c>
      <c r="AZ138" s="48" t="s">
        <v>791</v>
      </c>
      <c r="BA138" s="44" t="s">
        <v>790</v>
      </c>
      <c r="BB138" s="44" t="s">
        <v>791</v>
      </c>
      <c r="BC138" s="57" t="s">
        <v>790</v>
      </c>
      <c r="BD138" s="76" t="s">
        <v>1058</v>
      </c>
      <c r="BE138" s="130" t="s">
        <v>1058</v>
      </c>
      <c r="BF138" s="130" t="s">
        <v>1058</v>
      </c>
      <c r="BG138" s="61" t="s">
        <v>790</v>
      </c>
      <c r="BH138" s="79" t="s">
        <v>1058</v>
      </c>
      <c r="BI138" s="82" t="s">
        <v>1058</v>
      </c>
      <c r="BJ138" s="82" t="s">
        <v>1058</v>
      </c>
      <c r="BK138" s="65" t="s">
        <v>790</v>
      </c>
      <c r="BL138" s="65">
        <v>0.1</v>
      </c>
      <c r="BM138" s="65" t="s">
        <v>1140</v>
      </c>
      <c r="BN138" s="65" t="s">
        <v>1517</v>
      </c>
    </row>
    <row r="139" spans="1:66" s="14" customFormat="1" ht="35.1" customHeight="1" x14ac:dyDescent="0.2">
      <c r="A139" s="33" t="s">
        <v>442</v>
      </c>
      <c r="B139" s="125"/>
      <c r="C139" s="33" t="s">
        <v>1414</v>
      </c>
      <c r="D139" s="33" t="s">
        <v>1413</v>
      </c>
      <c r="E139" s="126">
        <v>1204</v>
      </c>
      <c r="F139" s="22">
        <v>28</v>
      </c>
      <c r="G139" s="22" t="s">
        <v>431</v>
      </c>
      <c r="H139" s="22">
        <v>28</v>
      </c>
      <c r="I139" s="22" t="s">
        <v>431</v>
      </c>
      <c r="J139" s="142">
        <v>28</v>
      </c>
      <c r="K139" s="142" t="s">
        <v>431</v>
      </c>
      <c r="L139" s="142" t="s">
        <v>1227</v>
      </c>
      <c r="M139" s="142" t="s">
        <v>1228</v>
      </c>
      <c r="N139" s="165" t="s">
        <v>1544</v>
      </c>
      <c r="O139" s="22" t="s">
        <v>634</v>
      </c>
      <c r="P139" s="22" t="s">
        <v>634</v>
      </c>
      <c r="Q139" s="22" t="s">
        <v>1646</v>
      </c>
      <c r="R139" s="98"/>
      <c r="S139" s="98" t="s">
        <v>1114</v>
      </c>
      <c r="T139" s="98" t="s">
        <v>634</v>
      </c>
      <c r="U139" s="39" t="s">
        <v>896</v>
      </c>
      <c r="V139" s="39" t="s">
        <v>896</v>
      </c>
      <c r="W139" s="39" t="s">
        <v>818</v>
      </c>
      <c r="X139" s="39" t="s">
        <v>818</v>
      </c>
      <c r="Y139" s="39" t="s">
        <v>1193</v>
      </c>
      <c r="Z139" s="39" t="s">
        <v>790</v>
      </c>
      <c r="AA139" s="42" t="s">
        <v>1522</v>
      </c>
      <c r="AB139" s="42" t="s">
        <v>1191</v>
      </c>
      <c r="AC139" s="42" t="s">
        <v>929</v>
      </c>
      <c r="AD139" s="86" t="s">
        <v>1233</v>
      </c>
      <c r="AE139" s="86" t="s">
        <v>896</v>
      </c>
      <c r="AF139" s="86" t="s">
        <v>896</v>
      </c>
      <c r="AG139" s="86" t="s">
        <v>896</v>
      </c>
      <c r="AH139" s="86" t="s">
        <v>275</v>
      </c>
      <c r="AI139" s="86" t="s">
        <v>896</v>
      </c>
      <c r="AJ139" s="86" t="s">
        <v>896</v>
      </c>
      <c r="AK139" s="86" t="s">
        <v>896</v>
      </c>
      <c r="AL139" s="86" t="s">
        <v>896</v>
      </c>
      <c r="AM139" s="86" t="s">
        <v>275</v>
      </c>
      <c r="AN139" s="86" t="s">
        <v>896</v>
      </c>
      <c r="AO139" s="86" t="s">
        <v>896</v>
      </c>
      <c r="AP139" s="86" t="s">
        <v>896</v>
      </c>
      <c r="AQ139" s="71" t="s">
        <v>790</v>
      </c>
      <c r="AR139" s="72" t="s">
        <v>275</v>
      </c>
      <c r="AS139" s="72" t="s">
        <v>790</v>
      </c>
      <c r="AT139" s="72" t="s">
        <v>275</v>
      </c>
      <c r="AU139" s="55" t="s">
        <v>790</v>
      </c>
      <c r="AV139" s="55" t="s">
        <v>275</v>
      </c>
      <c r="AW139" s="55" t="s">
        <v>790</v>
      </c>
      <c r="AX139" s="55" t="s">
        <v>275</v>
      </c>
      <c r="AY139" s="48" t="s">
        <v>790</v>
      </c>
      <c r="AZ139" s="48" t="s">
        <v>275</v>
      </c>
      <c r="BA139" s="44" t="s">
        <v>790</v>
      </c>
      <c r="BB139" s="44" t="s">
        <v>275</v>
      </c>
      <c r="BC139" s="57" t="s">
        <v>790</v>
      </c>
      <c r="BD139" s="76" t="s">
        <v>275</v>
      </c>
      <c r="BE139" s="130" t="s">
        <v>275</v>
      </c>
      <c r="BF139" s="130" t="s">
        <v>275</v>
      </c>
      <c r="BG139" s="61" t="s">
        <v>790</v>
      </c>
      <c r="BH139" s="79" t="s">
        <v>791</v>
      </c>
      <c r="BI139" s="82" t="s">
        <v>791</v>
      </c>
      <c r="BJ139" s="82" t="s">
        <v>791</v>
      </c>
      <c r="BK139" s="65" t="s">
        <v>790</v>
      </c>
      <c r="BL139" s="65" t="s">
        <v>1196</v>
      </c>
      <c r="BM139" s="65" t="s">
        <v>1140</v>
      </c>
      <c r="BN139" s="65" t="s">
        <v>1517</v>
      </c>
    </row>
    <row r="140" spans="1:66" s="14" customFormat="1" ht="35.1" customHeight="1" x14ac:dyDescent="0.2">
      <c r="A140" s="18" t="s">
        <v>105</v>
      </c>
      <c r="B140" s="121"/>
      <c r="C140" s="24" t="s">
        <v>43</v>
      </c>
      <c r="D140" s="24" t="s">
        <v>43</v>
      </c>
      <c r="E140" s="123">
        <v>1206</v>
      </c>
      <c r="F140" s="22"/>
      <c r="G140" s="22"/>
      <c r="H140" s="22"/>
      <c r="I140" s="22"/>
      <c r="J140" s="142"/>
      <c r="K140" s="142"/>
      <c r="L140" s="142"/>
      <c r="M140" s="142"/>
      <c r="N140" s="165"/>
      <c r="O140" s="22"/>
      <c r="P140" s="22" t="s">
        <v>633</v>
      </c>
      <c r="Q140" s="22" t="s">
        <v>1647</v>
      </c>
      <c r="R140" s="98"/>
      <c r="S140" s="98"/>
      <c r="T140" s="98" t="s">
        <v>1647</v>
      </c>
      <c r="U140" s="39" t="s">
        <v>790</v>
      </c>
      <c r="V140" s="39" t="s">
        <v>790</v>
      </c>
      <c r="W140" s="39" t="s">
        <v>790</v>
      </c>
      <c r="X140" s="39" t="s">
        <v>790</v>
      </c>
      <c r="Y140" s="39" t="s">
        <v>790</v>
      </c>
      <c r="Z140" s="39">
        <v>0.35</v>
      </c>
      <c r="AA140" s="42" t="s">
        <v>1100</v>
      </c>
      <c r="AB140" s="42" t="s">
        <v>920</v>
      </c>
      <c r="AC140" s="42">
        <v>41824</v>
      </c>
      <c r="AD140" s="86" t="s">
        <v>276</v>
      </c>
      <c r="AE140" s="86">
        <v>0.02</v>
      </c>
      <c r="AF140" s="86" t="s">
        <v>1234</v>
      </c>
      <c r="AG140" s="86">
        <v>0.02</v>
      </c>
      <c r="AH140" s="86">
        <v>2.2599999999999998</v>
      </c>
      <c r="AI140" s="86">
        <v>0.35</v>
      </c>
      <c r="AJ140" s="86" t="s">
        <v>854</v>
      </c>
      <c r="AK140" s="86">
        <v>0.02</v>
      </c>
      <c r="AL140" s="86" t="s">
        <v>1234</v>
      </c>
      <c r="AM140" s="86">
        <v>0.22600000000000001</v>
      </c>
      <c r="AN140" s="86">
        <v>3.5000000000000003E-2</v>
      </c>
      <c r="AO140" s="86" t="s">
        <v>854</v>
      </c>
      <c r="AP140" s="86" t="s">
        <v>818</v>
      </c>
      <c r="AQ140" s="73">
        <v>10</v>
      </c>
      <c r="AR140" s="74">
        <v>0.35</v>
      </c>
      <c r="AS140" s="74">
        <v>100</v>
      </c>
      <c r="AT140" s="74">
        <v>2.2599999999999998</v>
      </c>
      <c r="AU140" s="52">
        <v>100</v>
      </c>
      <c r="AV140" s="52">
        <v>3.5000000000000003E-2</v>
      </c>
      <c r="AW140" s="52">
        <v>1000</v>
      </c>
      <c r="AX140" s="52">
        <v>0.22600000000000001</v>
      </c>
      <c r="AY140" s="50" t="s">
        <v>789</v>
      </c>
      <c r="AZ140" s="48">
        <v>10</v>
      </c>
      <c r="BA140" s="46" t="s">
        <v>789</v>
      </c>
      <c r="BB140" s="44">
        <v>1</v>
      </c>
      <c r="BC140" s="59">
        <v>30</v>
      </c>
      <c r="BD140" s="59">
        <v>5000</v>
      </c>
      <c r="BE140" s="59">
        <v>71</v>
      </c>
      <c r="BF140" s="59">
        <v>71</v>
      </c>
      <c r="BG140" s="63" t="s">
        <v>859</v>
      </c>
      <c r="BH140" s="63">
        <v>1.4</v>
      </c>
      <c r="BI140" s="63">
        <v>0.02</v>
      </c>
      <c r="BJ140" s="63">
        <v>0.02</v>
      </c>
      <c r="BK140" s="68" t="s">
        <v>790</v>
      </c>
      <c r="BL140" s="68">
        <v>0.1</v>
      </c>
      <c r="BM140" s="68" t="s">
        <v>1140</v>
      </c>
      <c r="BN140" s="68" t="s">
        <v>1517</v>
      </c>
    </row>
    <row r="141" spans="1:66" s="14" customFormat="1" ht="35.1" customHeight="1" x14ac:dyDescent="0.2">
      <c r="A141" s="24" t="s">
        <v>106</v>
      </c>
      <c r="B141" s="127"/>
      <c r="C141" s="24" t="s">
        <v>44</v>
      </c>
      <c r="D141" s="24" t="s">
        <v>44</v>
      </c>
      <c r="E141" s="123">
        <v>1207</v>
      </c>
      <c r="F141" s="22" t="s">
        <v>421</v>
      </c>
      <c r="G141" s="22" t="s">
        <v>750</v>
      </c>
      <c r="H141" s="22" t="s">
        <v>693</v>
      </c>
      <c r="I141" s="22" t="s">
        <v>750</v>
      </c>
      <c r="J141" s="142" t="s">
        <v>421</v>
      </c>
      <c r="K141" s="142" t="s">
        <v>431</v>
      </c>
      <c r="L141" s="142"/>
      <c r="M141" s="142"/>
      <c r="N141" s="165" t="s">
        <v>1236</v>
      </c>
      <c r="O141" s="22" t="s">
        <v>634</v>
      </c>
      <c r="P141" s="22" t="s">
        <v>634</v>
      </c>
      <c r="Q141" s="22" t="s">
        <v>1646</v>
      </c>
      <c r="R141" s="98"/>
      <c r="S141" s="98" t="s">
        <v>1262</v>
      </c>
      <c r="T141" s="98" t="s">
        <v>634</v>
      </c>
      <c r="U141" s="39" t="s">
        <v>1201</v>
      </c>
      <c r="V141" s="39" t="s">
        <v>1201</v>
      </c>
      <c r="W141" s="39" t="s">
        <v>790</v>
      </c>
      <c r="X141" s="39" t="s">
        <v>790</v>
      </c>
      <c r="Y141" s="39" t="s">
        <v>818</v>
      </c>
      <c r="Z141" s="39" t="s">
        <v>790</v>
      </c>
      <c r="AA141" s="42" t="s">
        <v>1522</v>
      </c>
      <c r="AB141" s="42" t="s">
        <v>892</v>
      </c>
      <c r="AC141" s="42" t="s">
        <v>929</v>
      </c>
      <c r="AD141" s="86" t="s">
        <v>1233</v>
      </c>
      <c r="AE141" s="86" t="s">
        <v>1201</v>
      </c>
      <c r="AF141" s="86" t="s">
        <v>869</v>
      </c>
      <c r="AG141" s="86" t="s">
        <v>1201</v>
      </c>
      <c r="AH141" s="86" t="s">
        <v>838</v>
      </c>
      <c r="AI141" s="86" t="s">
        <v>1201</v>
      </c>
      <c r="AJ141" s="86" t="s">
        <v>869</v>
      </c>
      <c r="AK141" s="86" t="s">
        <v>1201</v>
      </c>
      <c r="AL141" s="87" t="s">
        <v>869</v>
      </c>
      <c r="AM141" s="86" t="s">
        <v>838</v>
      </c>
      <c r="AN141" s="86" t="s">
        <v>1201</v>
      </c>
      <c r="AO141" s="86" t="s">
        <v>869</v>
      </c>
      <c r="AP141" s="86" t="s">
        <v>818</v>
      </c>
      <c r="AQ141" s="70" t="s">
        <v>790</v>
      </c>
      <c r="AR141" s="70" t="s">
        <v>838</v>
      </c>
      <c r="AS141" s="70" t="s">
        <v>790</v>
      </c>
      <c r="AT141" s="70" t="s">
        <v>838</v>
      </c>
      <c r="AU141" s="52" t="s">
        <v>790</v>
      </c>
      <c r="AV141" s="52" t="s">
        <v>838</v>
      </c>
      <c r="AW141" s="52" t="s">
        <v>790</v>
      </c>
      <c r="AX141" s="52" t="s">
        <v>838</v>
      </c>
      <c r="AY141" s="48" t="s">
        <v>790</v>
      </c>
      <c r="AZ141" s="48" t="s">
        <v>838</v>
      </c>
      <c r="BA141" s="44" t="s">
        <v>790</v>
      </c>
      <c r="BB141" s="44" t="s">
        <v>838</v>
      </c>
      <c r="BC141" s="57" t="s">
        <v>790</v>
      </c>
      <c r="BD141" s="75" t="s">
        <v>838</v>
      </c>
      <c r="BE141" s="75" t="s">
        <v>838</v>
      </c>
      <c r="BF141" s="75" t="s">
        <v>838</v>
      </c>
      <c r="BG141" s="61" t="s">
        <v>790</v>
      </c>
      <c r="BH141" s="61" t="s">
        <v>838</v>
      </c>
      <c r="BI141" s="61" t="s">
        <v>838</v>
      </c>
      <c r="BJ141" s="61" t="s">
        <v>838</v>
      </c>
      <c r="BK141" s="65" t="s">
        <v>790</v>
      </c>
      <c r="BL141" s="65">
        <v>0.1</v>
      </c>
      <c r="BM141" s="65" t="s">
        <v>1140</v>
      </c>
      <c r="BN141" s="65" t="s">
        <v>1517</v>
      </c>
    </row>
    <row r="142" spans="1:66" s="14" customFormat="1" ht="35.1" customHeight="1" x14ac:dyDescent="0.2">
      <c r="A142" s="24" t="s">
        <v>107</v>
      </c>
      <c r="B142" s="127"/>
      <c r="C142" s="24" t="s">
        <v>45</v>
      </c>
      <c r="D142" s="24" t="s">
        <v>45</v>
      </c>
      <c r="E142" s="123">
        <v>1208</v>
      </c>
      <c r="F142" s="22">
        <v>19</v>
      </c>
      <c r="G142" s="22" t="s">
        <v>687</v>
      </c>
      <c r="H142" s="22">
        <v>19</v>
      </c>
      <c r="I142" s="22" t="s">
        <v>687</v>
      </c>
      <c r="J142" s="142">
        <v>19</v>
      </c>
      <c r="K142" s="142" t="s">
        <v>687</v>
      </c>
      <c r="L142" s="142"/>
      <c r="M142" s="142"/>
      <c r="N142" s="165" t="s">
        <v>276</v>
      </c>
      <c r="O142" s="22" t="s">
        <v>634</v>
      </c>
      <c r="P142" s="22" t="s">
        <v>634</v>
      </c>
      <c r="Q142" s="22" t="s">
        <v>1646</v>
      </c>
      <c r="R142" s="98"/>
      <c r="S142" s="98" t="s">
        <v>1262</v>
      </c>
      <c r="T142" s="98" t="s">
        <v>634</v>
      </c>
      <c r="U142" s="39">
        <v>0.3</v>
      </c>
      <c r="V142" s="39">
        <v>0.3</v>
      </c>
      <c r="W142" s="39">
        <v>1</v>
      </c>
      <c r="X142" s="39">
        <v>1</v>
      </c>
      <c r="Y142" s="39" t="s">
        <v>818</v>
      </c>
      <c r="Z142" s="39" t="s">
        <v>790</v>
      </c>
      <c r="AA142" s="42" t="s">
        <v>1522</v>
      </c>
      <c r="AB142" s="42" t="s">
        <v>890</v>
      </c>
      <c r="AC142" s="42" t="s">
        <v>929</v>
      </c>
      <c r="AD142" s="86" t="s">
        <v>276</v>
      </c>
      <c r="AE142" s="86" t="s">
        <v>791</v>
      </c>
      <c r="AF142" s="86" t="s">
        <v>790</v>
      </c>
      <c r="AG142" s="86" t="s">
        <v>791</v>
      </c>
      <c r="AH142" s="86">
        <v>1</v>
      </c>
      <c r="AI142" s="86">
        <v>0.32</v>
      </c>
      <c r="AJ142" s="86" t="s">
        <v>854</v>
      </c>
      <c r="AK142" s="86" t="s">
        <v>791</v>
      </c>
      <c r="AL142" s="87" t="s">
        <v>790</v>
      </c>
      <c r="AM142" s="86">
        <v>1</v>
      </c>
      <c r="AN142" s="86">
        <v>0.32</v>
      </c>
      <c r="AO142" s="86" t="s">
        <v>854</v>
      </c>
      <c r="AP142" s="86" t="s">
        <v>818</v>
      </c>
      <c r="AQ142" s="70">
        <v>10</v>
      </c>
      <c r="AR142" s="70">
        <v>0.32</v>
      </c>
      <c r="AS142" s="70">
        <v>10</v>
      </c>
      <c r="AT142" s="70">
        <v>1</v>
      </c>
      <c r="AU142" s="52">
        <v>10</v>
      </c>
      <c r="AV142" s="52">
        <v>0.32</v>
      </c>
      <c r="AW142" s="52">
        <v>10</v>
      </c>
      <c r="AX142" s="52">
        <v>1</v>
      </c>
      <c r="AY142" s="48" t="s">
        <v>790</v>
      </c>
      <c r="AZ142" s="48" t="s">
        <v>791</v>
      </c>
      <c r="BA142" s="44" t="s">
        <v>790</v>
      </c>
      <c r="BB142" s="44" t="s">
        <v>791</v>
      </c>
      <c r="BC142" s="57" t="s">
        <v>790</v>
      </c>
      <c r="BD142" s="75" t="s">
        <v>1058</v>
      </c>
      <c r="BE142" s="75" t="s">
        <v>1058</v>
      </c>
      <c r="BF142" s="75" t="s">
        <v>1058</v>
      </c>
      <c r="BG142" s="61">
        <v>200</v>
      </c>
      <c r="BH142" s="61">
        <v>910</v>
      </c>
      <c r="BI142" s="61" t="s">
        <v>849</v>
      </c>
      <c r="BJ142" s="61" t="s">
        <v>849</v>
      </c>
      <c r="BK142" s="65" t="s">
        <v>790</v>
      </c>
      <c r="BL142" s="65">
        <v>0.1</v>
      </c>
      <c r="BM142" s="65" t="s">
        <v>1140</v>
      </c>
      <c r="BN142" s="65" t="s">
        <v>1517</v>
      </c>
    </row>
    <row r="143" spans="1:66" s="14" customFormat="1" ht="35.1" customHeight="1" x14ac:dyDescent="0.2">
      <c r="A143" s="24" t="s">
        <v>110</v>
      </c>
      <c r="B143" s="127"/>
      <c r="C143" s="24" t="s">
        <v>48</v>
      </c>
      <c r="D143" s="24" t="s">
        <v>48</v>
      </c>
      <c r="E143" s="123">
        <v>1203</v>
      </c>
      <c r="F143" s="22">
        <v>18</v>
      </c>
      <c r="G143" s="22" t="s">
        <v>431</v>
      </c>
      <c r="H143" s="22">
        <v>18</v>
      </c>
      <c r="I143" s="22" t="s">
        <v>431</v>
      </c>
      <c r="J143" s="142">
        <v>18</v>
      </c>
      <c r="K143" s="142" t="s">
        <v>431</v>
      </c>
      <c r="L143" s="142"/>
      <c r="M143" s="142" t="s">
        <v>1228</v>
      </c>
      <c r="N143" s="165" t="s">
        <v>276</v>
      </c>
      <c r="O143" s="22" t="s">
        <v>634</v>
      </c>
      <c r="P143" s="22" t="s">
        <v>634</v>
      </c>
      <c r="Q143" s="22" t="s">
        <v>1646</v>
      </c>
      <c r="R143" s="98"/>
      <c r="S143" s="98" t="s">
        <v>1262</v>
      </c>
      <c r="T143" s="98" t="s">
        <v>634</v>
      </c>
      <c r="U143" s="39" t="s">
        <v>1246</v>
      </c>
      <c r="V143" s="39" t="s">
        <v>1246</v>
      </c>
      <c r="W143" s="39" t="s">
        <v>1246</v>
      </c>
      <c r="X143" s="39" t="s">
        <v>1246</v>
      </c>
      <c r="Y143" s="39" t="s">
        <v>1246</v>
      </c>
      <c r="Z143" s="39" t="s">
        <v>790</v>
      </c>
      <c r="AA143" s="42" t="s">
        <v>1522</v>
      </c>
      <c r="AB143" s="42" t="s">
        <v>890</v>
      </c>
      <c r="AC143" s="42" t="s">
        <v>929</v>
      </c>
      <c r="AD143" s="86" t="s">
        <v>276</v>
      </c>
      <c r="AE143" s="86" t="s">
        <v>853</v>
      </c>
      <c r="AF143" s="86" t="s">
        <v>853</v>
      </c>
      <c r="AG143" s="86" t="s">
        <v>853</v>
      </c>
      <c r="AH143" s="86" t="s">
        <v>853</v>
      </c>
      <c r="AI143" s="86" t="s">
        <v>853</v>
      </c>
      <c r="AJ143" s="86" t="s">
        <v>853</v>
      </c>
      <c r="AK143" s="86" t="s">
        <v>853</v>
      </c>
      <c r="AL143" s="87" t="s">
        <v>853</v>
      </c>
      <c r="AM143" s="86" t="s">
        <v>853</v>
      </c>
      <c r="AN143" s="86" t="s">
        <v>853</v>
      </c>
      <c r="AO143" s="86" t="s">
        <v>853</v>
      </c>
      <c r="AP143" s="86" t="s">
        <v>853</v>
      </c>
      <c r="AQ143" s="70" t="s">
        <v>853</v>
      </c>
      <c r="AR143" s="70" t="s">
        <v>853</v>
      </c>
      <c r="AS143" s="70" t="s">
        <v>853</v>
      </c>
      <c r="AT143" s="70" t="s">
        <v>853</v>
      </c>
      <c r="AU143" s="52" t="s">
        <v>853</v>
      </c>
      <c r="AV143" s="52" t="s">
        <v>853</v>
      </c>
      <c r="AW143" s="52" t="s">
        <v>853</v>
      </c>
      <c r="AX143" s="52" t="s">
        <v>853</v>
      </c>
      <c r="AY143" s="48" t="s">
        <v>853</v>
      </c>
      <c r="AZ143" s="48" t="s">
        <v>853</v>
      </c>
      <c r="BA143" s="44" t="s">
        <v>853</v>
      </c>
      <c r="BB143" s="44" t="s">
        <v>853</v>
      </c>
      <c r="BC143" s="57" t="s">
        <v>853</v>
      </c>
      <c r="BD143" s="75" t="s">
        <v>853</v>
      </c>
      <c r="BE143" s="75" t="s">
        <v>853</v>
      </c>
      <c r="BF143" s="75" t="s">
        <v>853</v>
      </c>
      <c r="BG143" s="61" t="s">
        <v>853</v>
      </c>
      <c r="BH143" s="61" t="s">
        <v>853</v>
      </c>
      <c r="BI143" s="61" t="s">
        <v>853</v>
      </c>
      <c r="BJ143" s="61" t="s">
        <v>853</v>
      </c>
      <c r="BK143" s="65" t="s">
        <v>853</v>
      </c>
      <c r="BL143" s="65" t="s">
        <v>853</v>
      </c>
      <c r="BM143" s="65" t="s">
        <v>853</v>
      </c>
      <c r="BN143" s="65"/>
    </row>
    <row r="144" spans="1:66" s="14" customFormat="1" ht="35.1" customHeight="1" x14ac:dyDescent="0.2">
      <c r="A144" s="24" t="s">
        <v>369</v>
      </c>
      <c r="B144" s="127"/>
      <c r="C144" s="24" t="s">
        <v>370</v>
      </c>
      <c r="D144" s="24" t="s">
        <v>370</v>
      </c>
      <c r="E144" s="123">
        <v>1209</v>
      </c>
      <c r="F144" s="22"/>
      <c r="G144" s="22"/>
      <c r="H144" s="22"/>
      <c r="I144" s="22"/>
      <c r="J144" s="142"/>
      <c r="K144" s="142"/>
      <c r="L144" s="142"/>
      <c r="M144" s="142"/>
      <c r="N144" s="165"/>
      <c r="O144" s="22" t="s">
        <v>633</v>
      </c>
      <c r="P144" s="22" t="s">
        <v>633</v>
      </c>
      <c r="Q144" s="22" t="s">
        <v>1647</v>
      </c>
      <c r="R144" s="98"/>
      <c r="S144" s="98"/>
      <c r="T144" s="98" t="s">
        <v>1647</v>
      </c>
      <c r="U144" s="39" t="s">
        <v>790</v>
      </c>
      <c r="V144" s="39" t="s">
        <v>790</v>
      </c>
      <c r="W144" s="39" t="s">
        <v>790</v>
      </c>
      <c r="X144" s="39" t="s">
        <v>790</v>
      </c>
      <c r="Y144" s="39" t="s">
        <v>790</v>
      </c>
      <c r="Z144" s="39">
        <v>1</v>
      </c>
      <c r="AA144" s="42" t="s">
        <v>1100</v>
      </c>
      <c r="AB144" s="42" t="s">
        <v>914</v>
      </c>
      <c r="AC144" s="42">
        <v>40088</v>
      </c>
      <c r="AD144" s="86" t="s">
        <v>884</v>
      </c>
      <c r="AE144" s="86">
        <v>0.2</v>
      </c>
      <c r="AF144" s="86" t="s">
        <v>1234</v>
      </c>
      <c r="AG144" s="86">
        <v>0.1</v>
      </c>
      <c r="AH144" s="86">
        <v>1</v>
      </c>
      <c r="AI144" s="86">
        <v>1</v>
      </c>
      <c r="AJ144" s="86" t="s">
        <v>854</v>
      </c>
      <c r="AK144" s="86" t="s">
        <v>791</v>
      </c>
      <c r="AL144" s="87" t="s">
        <v>790</v>
      </c>
      <c r="AM144" s="86" t="s">
        <v>855</v>
      </c>
      <c r="AN144" s="86" t="s">
        <v>275</v>
      </c>
      <c r="AO144" s="86" t="s">
        <v>790</v>
      </c>
      <c r="AP144" s="86">
        <v>12</v>
      </c>
      <c r="AQ144" s="70">
        <v>10</v>
      </c>
      <c r="AR144" s="70">
        <v>1</v>
      </c>
      <c r="AS144" s="70">
        <v>10</v>
      </c>
      <c r="AT144" s="70">
        <v>1</v>
      </c>
      <c r="AU144" s="52" t="s">
        <v>790</v>
      </c>
      <c r="AV144" s="52" t="s">
        <v>855</v>
      </c>
      <c r="AW144" s="52" t="s">
        <v>790</v>
      </c>
      <c r="AX144" s="52" t="s">
        <v>855</v>
      </c>
      <c r="AY144" s="48" t="s">
        <v>789</v>
      </c>
      <c r="AZ144" s="48">
        <v>60</v>
      </c>
      <c r="BA144" s="44" t="s">
        <v>790</v>
      </c>
      <c r="BB144" s="44" t="s">
        <v>791</v>
      </c>
      <c r="BC144" s="57">
        <v>30</v>
      </c>
      <c r="BD144" s="75">
        <v>83</v>
      </c>
      <c r="BE144" s="75">
        <v>2</v>
      </c>
      <c r="BF144" s="75" t="s">
        <v>855</v>
      </c>
      <c r="BG144" s="61">
        <v>1000</v>
      </c>
      <c r="BH144" s="61">
        <v>12</v>
      </c>
      <c r="BI144" s="61">
        <v>0.2</v>
      </c>
      <c r="BJ144" s="61" t="s">
        <v>855</v>
      </c>
      <c r="BK144" s="65" t="s">
        <v>790</v>
      </c>
      <c r="BL144" s="65">
        <v>0.1</v>
      </c>
      <c r="BM144" s="65" t="s">
        <v>1140</v>
      </c>
      <c r="BN144" s="65" t="s">
        <v>1517</v>
      </c>
    </row>
    <row r="145" spans="1:66" s="14" customFormat="1" ht="35.1" customHeight="1" x14ac:dyDescent="0.2">
      <c r="A145" s="24" t="s">
        <v>208</v>
      </c>
      <c r="B145" s="127"/>
      <c r="C145" s="24" t="s">
        <v>150</v>
      </c>
      <c r="D145" s="24" t="s">
        <v>1423</v>
      </c>
      <c r="E145" s="123">
        <v>1387</v>
      </c>
      <c r="F145" s="22">
        <v>21</v>
      </c>
      <c r="G145" s="22" t="s">
        <v>431</v>
      </c>
      <c r="H145" s="22">
        <v>21</v>
      </c>
      <c r="I145" s="22" t="s">
        <v>431</v>
      </c>
      <c r="J145" s="142">
        <v>21</v>
      </c>
      <c r="K145" s="142" t="s">
        <v>431</v>
      </c>
      <c r="L145" s="142" t="s">
        <v>1227</v>
      </c>
      <c r="M145" s="142" t="s">
        <v>1228</v>
      </c>
      <c r="N145" s="165" t="s">
        <v>276</v>
      </c>
      <c r="O145" s="22" t="s">
        <v>634</v>
      </c>
      <c r="P145" s="22" t="s">
        <v>634</v>
      </c>
      <c r="Q145" s="22" t="s">
        <v>1646</v>
      </c>
      <c r="R145" s="98"/>
      <c r="S145" s="98" t="s">
        <v>1114</v>
      </c>
      <c r="T145" s="98" t="s">
        <v>634</v>
      </c>
      <c r="U145" s="39" t="s">
        <v>897</v>
      </c>
      <c r="V145" s="39" t="s">
        <v>748</v>
      </c>
      <c r="W145" s="39">
        <v>7.0000000000000007E-2</v>
      </c>
      <c r="X145" s="39">
        <v>7.0000000000000007E-2</v>
      </c>
      <c r="Y145" s="39">
        <v>11</v>
      </c>
      <c r="Z145" s="39" t="s">
        <v>790</v>
      </c>
      <c r="AA145" s="42" t="s">
        <v>1522</v>
      </c>
      <c r="AB145" s="42" t="s">
        <v>1134</v>
      </c>
      <c r="AC145" s="42" t="s">
        <v>929</v>
      </c>
      <c r="AD145" s="86" t="s">
        <v>1133</v>
      </c>
      <c r="AE145" s="86" t="s">
        <v>748</v>
      </c>
      <c r="AF145" s="86" t="s">
        <v>748</v>
      </c>
      <c r="AG145" s="86" t="s">
        <v>748</v>
      </c>
      <c r="AH145" s="86">
        <v>7.0000000000000007E-2</v>
      </c>
      <c r="AI145" s="86" t="s">
        <v>748</v>
      </c>
      <c r="AJ145" s="86" t="s">
        <v>748</v>
      </c>
      <c r="AK145" s="86" t="s">
        <v>748</v>
      </c>
      <c r="AL145" s="87" t="s">
        <v>748</v>
      </c>
      <c r="AM145" s="86">
        <v>7.0000000000000007E-2</v>
      </c>
      <c r="AN145" s="86" t="s">
        <v>748</v>
      </c>
      <c r="AO145" s="86" t="s">
        <v>748</v>
      </c>
      <c r="AP145" s="86">
        <v>11</v>
      </c>
      <c r="AQ145" s="70" t="s">
        <v>827</v>
      </c>
      <c r="AR145" s="70">
        <v>4.7E-2</v>
      </c>
      <c r="AS145" s="70">
        <v>10</v>
      </c>
      <c r="AT145" s="70">
        <v>7.0000000000000007E-2</v>
      </c>
      <c r="AU145" s="52" t="s">
        <v>827</v>
      </c>
      <c r="AV145" s="52">
        <v>4.7E-2</v>
      </c>
      <c r="AW145" s="52">
        <v>10</v>
      </c>
      <c r="AX145" s="52">
        <v>7.0000000000000007E-2</v>
      </c>
      <c r="AY145" s="48" t="s">
        <v>789</v>
      </c>
      <c r="AZ145" s="48" t="s">
        <v>850</v>
      </c>
      <c r="BA145" s="44" t="s">
        <v>789</v>
      </c>
      <c r="BB145" s="44" t="s">
        <v>850</v>
      </c>
      <c r="BC145" s="57">
        <v>10</v>
      </c>
      <c r="BD145" s="75" t="s">
        <v>1252</v>
      </c>
      <c r="BE145" s="75">
        <v>2.2000000000000001E-6</v>
      </c>
      <c r="BF145" s="75">
        <v>7.0000000000000005E-8</v>
      </c>
      <c r="BG145" s="61" t="s">
        <v>1113</v>
      </c>
      <c r="BH145" s="61">
        <v>22.79</v>
      </c>
      <c r="BI145" s="61">
        <v>4.6E-6</v>
      </c>
      <c r="BJ145" s="61">
        <v>4.6E-6</v>
      </c>
      <c r="BK145" s="65" t="s">
        <v>790</v>
      </c>
      <c r="BL145" s="65">
        <v>1</v>
      </c>
      <c r="BM145" s="65" t="s">
        <v>1140</v>
      </c>
      <c r="BN145" s="65" t="s">
        <v>1517</v>
      </c>
    </row>
    <row r="146" spans="1:66" s="14" customFormat="1" ht="35.1" customHeight="1" x14ac:dyDescent="0.2">
      <c r="A146" s="18" t="s">
        <v>113</v>
      </c>
      <c r="B146" s="121"/>
      <c r="C146" s="24" t="s">
        <v>907</v>
      </c>
      <c r="D146" s="24" t="s">
        <v>1426</v>
      </c>
      <c r="E146" s="123">
        <v>1796</v>
      </c>
      <c r="F146" s="22"/>
      <c r="G146" s="22"/>
      <c r="H146" s="22"/>
      <c r="I146" s="22"/>
      <c r="J146" s="142"/>
      <c r="K146" s="142"/>
      <c r="L146" s="142"/>
      <c r="M146" s="142"/>
      <c r="N146" s="165"/>
      <c r="O146" s="22"/>
      <c r="P146" s="22" t="s">
        <v>633</v>
      </c>
      <c r="Q146" s="22" t="s">
        <v>1647</v>
      </c>
      <c r="R146" s="98"/>
      <c r="S146" s="98"/>
      <c r="T146" s="98" t="s">
        <v>1647</v>
      </c>
      <c r="U146" s="39" t="s">
        <v>790</v>
      </c>
      <c r="V146" s="39" t="s">
        <v>790</v>
      </c>
      <c r="W146" s="39" t="s">
        <v>790</v>
      </c>
      <c r="X146" s="39" t="s">
        <v>790</v>
      </c>
      <c r="Y146" s="39" t="s">
        <v>790</v>
      </c>
      <c r="Z146" s="39">
        <v>60.6</v>
      </c>
      <c r="AA146" s="42" t="s">
        <v>1100</v>
      </c>
      <c r="AB146" s="42" t="s">
        <v>892</v>
      </c>
      <c r="AC146" s="42" t="s">
        <v>924</v>
      </c>
      <c r="AD146" s="86" t="s">
        <v>862</v>
      </c>
      <c r="AE146" s="86" t="s">
        <v>791</v>
      </c>
      <c r="AF146" s="86" t="s">
        <v>790</v>
      </c>
      <c r="AG146" s="86" t="s">
        <v>791</v>
      </c>
      <c r="AH146" s="86" t="s">
        <v>791</v>
      </c>
      <c r="AI146" s="86">
        <v>60.6</v>
      </c>
      <c r="AJ146" s="86" t="s">
        <v>1211</v>
      </c>
      <c r="AK146" s="86" t="s">
        <v>791</v>
      </c>
      <c r="AL146" s="86" t="s">
        <v>790</v>
      </c>
      <c r="AM146" s="86" t="s">
        <v>791</v>
      </c>
      <c r="AN146" s="86" t="s">
        <v>275</v>
      </c>
      <c r="AO146" s="86" t="s">
        <v>790</v>
      </c>
      <c r="AP146" s="86" t="s">
        <v>818</v>
      </c>
      <c r="AQ146" s="73" t="s">
        <v>860</v>
      </c>
      <c r="AR146" s="74">
        <v>3750</v>
      </c>
      <c r="AS146" s="74" t="s">
        <v>790</v>
      </c>
      <c r="AT146" s="74" t="s">
        <v>791</v>
      </c>
      <c r="AU146" s="52" t="s">
        <v>790</v>
      </c>
      <c r="AV146" s="52" t="s">
        <v>791</v>
      </c>
      <c r="AW146" s="52" t="s">
        <v>790</v>
      </c>
      <c r="AX146" s="52" t="s">
        <v>791</v>
      </c>
      <c r="AY146" s="50" t="s">
        <v>790</v>
      </c>
      <c r="AZ146" s="48" t="s">
        <v>791</v>
      </c>
      <c r="BA146" s="46" t="s">
        <v>790</v>
      </c>
      <c r="BB146" s="44" t="s">
        <v>791</v>
      </c>
      <c r="BC146" s="59" t="s">
        <v>861</v>
      </c>
      <c r="BD146" s="59">
        <v>666.7</v>
      </c>
      <c r="BE146" s="59">
        <v>60.6</v>
      </c>
      <c r="BF146" s="59" t="s">
        <v>791</v>
      </c>
      <c r="BG146" s="63" t="s">
        <v>790</v>
      </c>
      <c r="BH146" s="63" t="s">
        <v>791</v>
      </c>
      <c r="BI146" s="63" t="s">
        <v>791</v>
      </c>
      <c r="BJ146" s="63" t="s">
        <v>791</v>
      </c>
      <c r="BK146" s="68" t="s">
        <v>790</v>
      </c>
      <c r="BL146" s="68" t="s">
        <v>792</v>
      </c>
      <c r="BM146" s="68" t="s">
        <v>276</v>
      </c>
      <c r="BN146" s="68"/>
    </row>
    <row r="147" spans="1:66" s="14" customFormat="1" ht="35.1" customHeight="1" x14ac:dyDescent="0.2">
      <c r="A147" s="33" t="s">
        <v>115</v>
      </c>
      <c r="B147" s="125"/>
      <c r="C147" s="33" t="s">
        <v>908</v>
      </c>
      <c r="D147" s="33" t="s">
        <v>1427</v>
      </c>
      <c r="E147" s="126">
        <v>1670</v>
      </c>
      <c r="F147" s="22"/>
      <c r="G147" s="22"/>
      <c r="H147" s="22"/>
      <c r="I147" s="22"/>
      <c r="J147" s="142"/>
      <c r="K147" s="142"/>
      <c r="L147" s="142"/>
      <c r="M147" s="142"/>
      <c r="N147" s="165"/>
      <c r="O147" s="22"/>
      <c r="P147" s="22" t="s">
        <v>633</v>
      </c>
      <c r="Q147" s="22" t="s">
        <v>1647</v>
      </c>
      <c r="R147" s="98"/>
      <c r="S147" s="98"/>
      <c r="T147" s="98" t="s">
        <v>1647</v>
      </c>
      <c r="U147" s="39" t="s">
        <v>790</v>
      </c>
      <c r="V147" s="39" t="s">
        <v>790</v>
      </c>
      <c r="W147" s="39" t="s">
        <v>790</v>
      </c>
      <c r="X147" s="39" t="s">
        <v>790</v>
      </c>
      <c r="Y147" s="39" t="s">
        <v>790</v>
      </c>
      <c r="Z147" s="39">
        <v>0.2</v>
      </c>
      <c r="AA147" s="42" t="s">
        <v>1100</v>
      </c>
      <c r="AB147" s="42" t="s">
        <v>1643</v>
      </c>
      <c r="AC147" s="42">
        <v>43521</v>
      </c>
      <c r="AD147" s="86" t="s">
        <v>1644</v>
      </c>
      <c r="AE147" s="86">
        <v>0.2</v>
      </c>
      <c r="AF147" s="86" t="s">
        <v>854</v>
      </c>
      <c r="AG147" s="86">
        <v>0.2</v>
      </c>
      <c r="AH147" s="86">
        <v>1.2</v>
      </c>
      <c r="AI147" s="86">
        <v>0.2</v>
      </c>
      <c r="AJ147" s="86" t="s">
        <v>854</v>
      </c>
      <c r="AK147" s="86">
        <v>2E-3</v>
      </c>
      <c r="AL147" s="86" t="s">
        <v>854</v>
      </c>
      <c r="AM147" s="86">
        <v>0.12</v>
      </c>
      <c r="AN147" s="86">
        <v>2E-3</v>
      </c>
      <c r="AO147" s="86" t="s">
        <v>854</v>
      </c>
      <c r="AP147" s="86" t="s">
        <v>818</v>
      </c>
      <c r="AQ147" s="71" t="s">
        <v>1069</v>
      </c>
      <c r="AR147" s="72">
        <v>0.2</v>
      </c>
      <c r="AS147" s="72" t="s">
        <v>1067</v>
      </c>
      <c r="AT147" s="72">
        <v>1.2</v>
      </c>
      <c r="AU147" s="55" t="s">
        <v>1070</v>
      </c>
      <c r="AV147" s="55">
        <v>0.02</v>
      </c>
      <c r="AW147" s="55" t="s">
        <v>1645</v>
      </c>
      <c r="AX147" s="55">
        <v>0.12</v>
      </c>
      <c r="AY147" s="48">
        <v>100</v>
      </c>
      <c r="AZ147" s="48">
        <v>79.3</v>
      </c>
      <c r="BA147" s="44">
        <v>1000</v>
      </c>
      <c r="BB147" s="44">
        <v>7.93</v>
      </c>
      <c r="BC147" s="57">
        <v>30</v>
      </c>
      <c r="BD147" s="57">
        <v>6666</v>
      </c>
      <c r="BE147" s="76">
        <v>256.38461538461536</v>
      </c>
      <c r="BF147" s="76">
        <v>256.38461538461536</v>
      </c>
      <c r="BG147" s="61">
        <v>100</v>
      </c>
      <c r="BH147" s="61">
        <v>4870</v>
      </c>
      <c r="BI147" s="79">
        <v>187.30769230769232</v>
      </c>
      <c r="BJ147" s="79">
        <v>187.30769230769232</v>
      </c>
      <c r="BK147" s="65" t="s">
        <v>790</v>
      </c>
      <c r="BL147" s="65">
        <v>0.1</v>
      </c>
      <c r="BM147" s="65" t="s">
        <v>1140</v>
      </c>
      <c r="BN147" s="65" t="s">
        <v>1517</v>
      </c>
    </row>
    <row r="148" spans="1:66" s="14" customFormat="1" ht="35.1" customHeight="1" x14ac:dyDescent="0.2">
      <c r="A148" s="33" t="s">
        <v>379</v>
      </c>
      <c r="B148" s="125"/>
      <c r="C148" s="33" t="s">
        <v>380</v>
      </c>
      <c r="D148" s="33" t="s">
        <v>1432</v>
      </c>
      <c r="E148" s="126">
        <v>1517</v>
      </c>
      <c r="F148" s="22">
        <v>22</v>
      </c>
      <c r="G148" s="22" t="s">
        <v>687</v>
      </c>
      <c r="H148" s="22">
        <v>22</v>
      </c>
      <c r="I148" s="22" t="s">
        <v>687</v>
      </c>
      <c r="J148" s="142">
        <v>22</v>
      </c>
      <c r="K148" s="142" t="s">
        <v>687</v>
      </c>
      <c r="L148" s="142"/>
      <c r="M148" s="142"/>
      <c r="N148" s="165" t="s">
        <v>276</v>
      </c>
      <c r="O148" s="22" t="s">
        <v>634</v>
      </c>
      <c r="P148" s="22" t="s">
        <v>634</v>
      </c>
      <c r="Q148" s="22" t="s">
        <v>1646</v>
      </c>
      <c r="R148" s="98"/>
      <c r="S148" s="98" t="s">
        <v>1262</v>
      </c>
      <c r="T148" s="98" t="s">
        <v>634</v>
      </c>
      <c r="U148" s="39">
        <v>2</v>
      </c>
      <c r="V148" s="39">
        <v>2</v>
      </c>
      <c r="W148" s="39">
        <v>130</v>
      </c>
      <c r="X148" s="39">
        <v>130</v>
      </c>
      <c r="Y148" s="39" t="s">
        <v>818</v>
      </c>
      <c r="Z148" s="39" t="s">
        <v>790</v>
      </c>
      <c r="AA148" s="42" t="s">
        <v>1522</v>
      </c>
      <c r="AB148" s="42" t="s">
        <v>891</v>
      </c>
      <c r="AC148" s="42" t="s">
        <v>929</v>
      </c>
      <c r="AD148" s="86" t="s">
        <v>276</v>
      </c>
      <c r="AE148" s="86">
        <v>2</v>
      </c>
      <c r="AF148" s="86" t="s">
        <v>854</v>
      </c>
      <c r="AG148" s="86">
        <v>2</v>
      </c>
      <c r="AH148" s="86">
        <v>130</v>
      </c>
      <c r="AI148" s="86">
        <v>2</v>
      </c>
      <c r="AJ148" s="86" t="s">
        <v>854</v>
      </c>
      <c r="AK148" s="86">
        <v>2</v>
      </c>
      <c r="AL148" s="86" t="s">
        <v>854</v>
      </c>
      <c r="AM148" s="86">
        <v>130</v>
      </c>
      <c r="AN148" s="86">
        <v>2</v>
      </c>
      <c r="AO148" s="86" t="s">
        <v>854</v>
      </c>
      <c r="AP148" s="86" t="s">
        <v>818</v>
      </c>
      <c r="AQ148" s="71">
        <v>10</v>
      </c>
      <c r="AR148" s="72">
        <v>2</v>
      </c>
      <c r="AS148" s="72" t="s">
        <v>827</v>
      </c>
      <c r="AT148" s="72">
        <v>130</v>
      </c>
      <c r="AU148" s="55">
        <v>10</v>
      </c>
      <c r="AV148" s="55">
        <v>2</v>
      </c>
      <c r="AW148" s="55" t="s">
        <v>827</v>
      </c>
      <c r="AX148" s="55">
        <v>130</v>
      </c>
      <c r="AY148" s="48" t="s">
        <v>789</v>
      </c>
      <c r="AZ148" s="48">
        <v>138</v>
      </c>
      <c r="BA148" s="44" t="s">
        <v>789</v>
      </c>
      <c r="BB148" s="44">
        <v>138</v>
      </c>
      <c r="BC148" s="57">
        <v>90</v>
      </c>
      <c r="BD148" s="57">
        <v>12266</v>
      </c>
      <c r="BE148" s="57">
        <v>23.8</v>
      </c>
      <c r="BF148" s="57">
        <v>23.8</v>
      </c>
      <c r="BG148" s="61" t="s">
        <v>830</v>
      </c>
      <c r="BH148" s="61">
        <v>2435</v>
      </c>
      <c r="BI148" s="61">
        <v>4.7</v>
      </c>
      <c r="BJ148" s="61">
        <v>4.7</v>
      </c>
      <c r="BK148" s="65" t="s">
        <v>830</v>
      </c>
      <c r="BL148" s="65">
        <v>140</v>
      </c>
      <c r="BM148" s="66" t="s">
        <v>1156</v>
      </c>
      <c r="BN148" s="66"/>
    </row>
    <row r="149" spans="1:66" s="14" customFormat="1" ht="35.1" customHeight="1" x14ac:dyDescent="0.2">
      <c r="A149" s="33" t="s">
        <v>233</v>
      </c>
      <c r="B149" s="125"/>
      <c r="C149" s="33" t="s">
        <v>168</v>
      </c>
      <c r="D149" s="33" t="s">
        <v>168</v>
      </c>
      <c r="E149" s="126">
        <v>1386</v>
      </c>
      <c r="F149" s="22">
        <v>23</v>
      </c>
      <c r="G149" s="22" t="s">
        <v>687</v>
      </c>
      <c r="H149" s="22">
        <v>23</v>
      </c>
      <c r="I149" s="22" t="s">
        <v>687</v>
      </c>
      <c r="J149" s="142">
        <v>23</v>
      </c>
      <c r="K149" s="142" t="s">
        <v>687</v>
      </c>
      <c r="L149" s="142"/>
      <c r="M149" s="142"/>
      <c r="N149" s="165" t="s">
        <v>434</v>
      </c>
      <c r="O149" s="22" t="s">
        <v>634</v>
      </c>
      <c r="P149" s="22" t="s">
        <v>634</v>
      </c>
      <c r="Q149" s="22" t="s">
        <v>1646</v>
      </c>
      <c r="R149" s="98"/>
      <c r="S149" s="98" t="s">
        <v>1114</v>
      </c>
      <c r="T149" s="98" t="s">
        <v>634</v>
      </c>
      <c r="U149" s="39">
        <v>2</v>
      </c>
      <c r="V149" s="39">
        <v>3.1</v>
      </c>
      <c r="W149" s="39">
        <v>8.1999999999999993</v>
      </c>
      <c r="X149" s="39">
        <v>8.1999999999999993</v>
      </c>
      <c r="Y149" s="39" t="s">
        <v>818</v>
      </c>
      <c r="Z149" s="39" t="s">
        <v>790</v>
      </c>
      <c r="AA149" s="42" t="s">
        <v>1522</v>
      </c>
      <c r="AB149" s="42" t="s">
        <v>1129</v>
      </c>
      <c r="AC149" s="42" t="s">
        <v>929</v>
      </c>
      <c r="AD149" s="86" t="s">
        <v>1233</v>
      </c>
      <c r="AE149" s="86">
        <v>2</v>
      </c>
      <c r="AF149" s="86" t="s">
        <v>854</v>
      </c>
      <c r="AG149" s="86">
        <v>2</v>
      </c>
      <c r="AH149" s="86">
        <v>8.1999999999999993</v>
      </c>
      <c r="AI149" s="86">
        <v>2</v>
      </c>
      <c r="AJ149" s="86" t="s">
        <v>854</v>
      </c>
      <c r="AK149" s="86">
        <v>2.4500000000000002</v>
      </c>
      <c r="AL149" s="86" t="s">
        <v>1211</v>
      </c>
      <c r="AM149" s="86">
        <v>8.1999999999999993</v>
      </c>
      <c r="AN149" s="86">
        <v>2.4500000000000002</v>
      </c>
      <c r="AO149" s="86" t="s">
        <v>1211</v>
      </c>
      <c r="AP149" s="86" t="s">
        <v>818</v>
      </c>
      <c r="AQ149" s="71" t="s">
        <v>1131</v>
      </c>
      <c r="AR149" s="72">
        <v>2</v>
      </c>
      <c r="AS149" s="72" t="s">
        <v>1130</v>
      </c>
      <c r="AT149" s="72">
        <v>8.1999999999999993</v>
      </c>
      <c r="AU149" s="55" t="s">
        <v>1132</v>
      </c>
      <c r="AV149" s="55">
        <v>3.1</v>
      </c>
      <c r="AW149" s="55" t="s">
        <v>1130</v>
      </c>
      <c r="AX149" s="55">
        <v>8.1999999999999993</v>
      </c>
      <c r="AY149" s="48">
        <v>5</v>
      </c>
      <c r="AZ149" s="48">
        <v>21634</v>
      </c>
      <c r="BA149" s="44">
        <v>5</v>
      </c>
      <c r="BB149" s="44">
        <v>21634</v>
      </c>
      <c r="BC149" s="57">
        <v>10</v>
      </c>
      <c r="BD149" s="57" t="s">
        <v>1253</v>
      </c>
      <c r="BE149" s="57">
        <v>2.4500000000000002</v>
      </c>
      <c r="BF149" s="57">
        <v>2.4500000000000002</v>
      </c>
      <c r="BG149" s="61">
        <v>100</v>
      </c>
      <c r="BH149" s="61">
        <v>1595</v>
      </c>
      <c r="BI149" s="61">
        <v>2.4652241112828439</v>
      </c>
      <c r="BJ149" s="61">
        <v>2.4652241112828439</v>
      </c>
      <c r="BK149" s="65" t="s">
        <v>790</v>
      </c>
      <c r="BL149" s="65">
        <v>20</v>
      </c>
      <c r="BM149" s="66" t="s">
        <v>1140</v>
      </c>
      <c r="BN149" s="66" t="s">
        <v>1517</v>
      </c>
    </row>
    <row r="150" spans="1:66" s="14" customFormat="1" ht="35.1" customHeight="1" x14ac:dyDescent="0.2">
      <c r="A150" s="33" t="s">
        <v>118</v>
      </c>
      <c r="B150" s="125"/>
      <c r="C150" s="33" t="s">
        <v>909</v>
      </c>
      <c r="D150" s="33" t="s">
        <v>909</v>
      </c>
      <c r="E150" s="126">
        <v>1882</v>
      </c>
      <c r="F150" s="22"/>
      <c r="G150" s="22"/>
      <c r="H150" s="22"/>
      <c r="I150" s="22"/>
      <c r="J150" s="142">
        <v>63</v>
      </c>
      <c r="K150" s="142" t="s">
        <v>687</v>
      </c>
      <c r="L150" s="142"/>
      <c r="M150" s="142"/>
      <c r="N150" s="165" t="s">
        <v>276</v>
      </c>
      <c r="O150" s="22"/>
      <c r="P150" s="22" t="s">
        <v>633</v>
      </c>
      <c r="Q150" s="22" t="s">
        <v>1647</v>
      </c>
      <c r="R150" s="98" t="s">
        <v>1025</v>
      </c>
      <c r="S150" s="98" t="s">
        <v>1261</v>
      </c>
      <c r="T150" s="98" t="s">
        <v>634</v>
      </c>
      <c r="U150" s="39">
        <v>8.6999999999999994E-3</v>
      </c>
      <c r="V150" s="39">
        <v>8.7000000000000001E-4</v>
      </c>
      <c r="W150" s="39">
        <v>0.23</v>
      </c>
      <c r="X150" s="39">
        <v>2.3E-2</v>
      </c>
      <c r="Y150" s="39" t="s">
        <v>818</v>
      </c>
      <c r="Z150" s="39" t="s">
        <v>790</v>
      </c>
      <c r="AA150" s="42" t="s">
        <v>1522</v>
      </c>
      <c r="AB150" s="42" t="s">
        <v>1213</v>
      </c>
      <c r="AC150" s="42" t="s">
        <v>1286</v>
      </c>
      <c r="AD150" s="86" t="s">
        <v>276</v>
      </c>
      <c r="AE150" s="86">
        <v>8.6999999999999994E-3</v>
      </c>
      <c r="AF150" s="86" t="s">
        <v>854</v>
      </c>
      <c r="AG150" s="86">
        <v>8.6999999999999994E-3</v>
      </c>
      <c r="AH150" s="86">
        <v>0.23</v>
      </c>
      <c r="AI150" s="86">
        <v>8.6999999999999994E-3</v>
      </c>
      <c r="AJ150" s="86" t="s">
        <v>854</v>
      </c>
      <c r="AK150" s="86">
        <v>8.7000000000000001E-4</v>
      </c>
      <c r="AL150" s="86" t="s">
        <v>854</v>
      </c>
      <c r="AM150" s="86">
        <v>2.3E-2</v>
      </c>
      <c r="AN150" s="86">
        <v>8.7000000000000001E-4</v>
      </c>
      <c r="AO150" s="86" t="s">
        <v>854</v>
      </c>
      <c r="AP150" s="86" t="s">
        <v>818</v>
      </c>
      <c r="AQ150" s="71">
        <v>10</v>
      </c>
      <c r="AR150" s="72">
        <v>8.6999999999999994E-3</v>
      </c>
      <c r="AS150" s="72">
        <v>10</v>
      </c>
      <c r="AT150" s="72">
        <v>0.23</v>
      </c>
      <c r="AU150" s="55">
        <v>100</v>
      </c>
      <c r="AV150" s="55">
        <v>8.7000000000000001E-4</v>
      </c>
      <c r="AW150" s="55">
        <v>100</v>
      </c>
      <c r="AX150" s="55">
        <v>2.3E-2</v>
      </c>
      <c r="AY150" s="48" t="s">
        <v>790</v>
      </c>
      <c r="AZ150" s="48" t="s">
        <v>1058</v>
      </c>
      <c r="BA150" s="44" t="s">
        <v>790</v>
      </c>
      <c r="BB150" s="44" t="s">
        <v>1058</v>
      </c>
      <c r="BC150" s="57" t="s">
        <v>790</v>
      </c>
      <c r="BD150" s="57" t="s">
        <v>1058</v>
      </c>
      <c r="BE150" s="57" t="s">
        <v>1058</v>
      </c>
      <c r="BF150" s="57" t="s">
        <v>1058</v>
      </c>
      <c r="BG150" s="61">
        <v>100</v>
      </c>
      <c r="BH150" s="61">
        <v>120000</v>
      </c>
      <c r="BI150" s="61">
        <v>40000</v>
      </c>
      <c r="BJ150" s="61">
        <v>40000</v>
      </c>
      <c r="BK150" s="65" t="s">
        <v>790</v>
      </c>
      <c r="BL150" s="65">
        <v>0.1</v>
      </c>
      <c r="BM150" s="66" t="s">
        <v>1140</v>
      </c>
      <c r="BN150" s="66" t="s">
        <v>1517</v>
      </c>
    </row>
    <row r="151" spans="1:66" s="14" customFormat="1" ht="35.1" customHeight="1" x14ac:dyDescent="0.2">
      <c r="A151" s="33" t="s">
        <v>689</v>
      </c>
      <c r="B151" s="125"/>
      <c r="C151" s="33" t="s">
        <v>688</v>
      </c>
      <c r="D151" s="33" t="s">
        <v>1433</v>
      </c>
      <c r="E151" s="126">
        <v>1958</v>
      </c>
      <c r="F151" s="22">
        <v>24</v>
      </c>
      <c r="G151" s="22" t="s">
        <v>431</v>
      </c>
      <c r="H151" s="22">
        <v>24</v>
      </c>
      <c r="I151" s="22" t="s">
        <v>431</v>
      </c>
      <c r="J151" s="142">
        <v>24</v>
      </c>
      <c r="K151" s="142" t="s">
        <v>431</v>
      </c>
      <c r="L151" s="142"/>
      <c r="M151" s="142"/>
      <c r="N151" s="165" t="s">
        <v>1539</v>
      </c>
      <c r="O151" s="22" t="s">
        <v>634</v>
      </c>
      <c r="P151" s="22" t="s">
        <v>634</v>
      </c>
      <c r="Q151" s="22" t="s">
        <v>1646</v>
      </c>
      <c r="R151" s="98"/>
      <c r="S151" s="98" t="s">
        <v>1114</v>
      </c>
      <c r="T151" s="98" t="s">
        <v>634</v>
      </c>
      <c r="U151" s="39">
        <v>3.6999999999999998E-2</v>
      </c>
      <c r="V151" s="39">
        <v>1.8E-3</v>
      </c>
      <c r="W151" s="39">
        <v>2.1</v>
      </c>
      <c r="X151" s="39">
        <v>0.17</v>
      </c>
      <c r="Y151" s="39" t="s">
        <v>818</v>
      </c>
      <c r="Z151" s="39" t="s">
        <v>790</v>
      </c>
      <c r="AA151" s="42" t="s">
        <v>1522</v>
      </c>
      <c r="AB151" s="42" t="s">
        <v>1138</v>
      </c>
      <c r="AC151" s="42" t="s">
        <v>929</v>
      </c>
      <c r="AD151" s="86" t="s">
        <v>1233</v>
      </c>
      <c r="AE151" s="86">
        <v>3.6499999999999998E-2</v>
      </c>
      <c r="AF151" s="86" t="s">
        <v>854</v>
      </c>
      <c r="AG151" s="86">
        <v>3.6499999999999998E-2</v>
      </c>
      <c r="AH151" s="86">
        <v>2.0699999999999998</v>
      </c>
      <c r="AI151" s="86">
        <v>3.6499999999999998E-2</v>
      </c>
      <c r="AJ151" s="86" t="s">
        <v>854</v>
      </c>
      <c r="AK151" s="86">
        <v>1.82E-3</v>
      </c>
      <c r="AL151" s="86" t="s">
        <v>854</v>
      </c>
      <c r="AM151" s="86">
        <v>0.17</v>
      </c>
      <c r="AN151" s="86">
        <v>1.82E-3</v>
      </c>
      <c r="AO151" s="86" t="s">
        <v>854</v>
      </c>
      <c r="AP151" s="86" t="s">
        <v>818</v>
      </c>
      <c r="AQ151" s="71" t="s">
        <v>1130</v>
      </c>
      <c r="AR151" s="72">
        <v>3.6499999999999998E-2</v>
      </c>
      <c r="AS151" s="72">
        <v>10</v>
      </c>
      <c r="AT151" s="72">
        <v>2.0699999999999998</v>
      </c>
      <c r="AU151" s="55" t="s">
        <v>1139</v>
      </c>
      <c r="AV151" s="55">
        <v>1.82E-3</v>
      </c>
      <c r="AW151" s="55">
        <v>100</v>
      </c>
      <c r="AX151" s="55">
        <v>0.17</v>
      </c>
      <c r="AY151" s="48" t="s">
        <v>789</v>
      </c>
      <c r="AZ151" s="48">
        <v>1310</v>
      </c>
      <c r="BA151" s="44" t="s">
        <v>789</v>
      </c>
      <c r="BB151" s="44">
        <v>262</v>
      </c>
      <c r="BC151" s="57">
        <v>30</v>
      </c>
      <c r="BD151" s="57" t="s">
        <v>1254</v>
      </c>
      <c r="BE151" s="57">
        <v>0.84899999999999998</v>
      </c>
      <c r="BF151" s="57">
        <v>0.28000000000000003</v>
      </c>
      <c r="BG151" s="61" t="s">
        <v>1113</v>
      </c>
      <c r="BH151" s="61">
        <v>613.5</v>
      </c>
      <c r="BI151" s="61">
        <v>0.24</v>
      </c>
      <c r="BJ151" s="61">
        <v>0.24</v>
      </c>
      <c r="BK151" s="65" t="s">
        <v>790</v>
      </c>
      <c r="BL151" s="65">
        <v>0.3</v>
      </c>
      <c r="BM151" s="66" t="s">
        <v>1521</v>
      </c>
      <c r="BN151" s="66"/>
    </row>
    <row r="152" spans="1:66" s="14" customFormat="1" ht="35.1" customHeight="1" x14ac:dyDescent="0.2">
      <c r="A152" s="33" t="s">
        <v>247</v>
      </c>
      <c r="B152" s="125"/>
      <c r="C152" s="33" t="s">
        <v>664</v>
      </c>
      <c r="D152" s="33" t="s">
        <v>1429</v>
      </c>
      <c r="E152" s="126">
        <v>5474</v>
      </c>
      <c r="F152" s="22">
        <v>24</v>
      </c>
      <c r="G152" s="22" t="s">
        <v>431</v>
      </c>
      <c r="H152" s="22">
        <v>24</v>
      </c>
      <c r="I152" s="22" t="s">
        <v>431</v>
      </c>
      <c r="J152" s="142">
        <v>24</v>
      </c>
      <c r="K152" s="142" t="s">
        <v>431</v>
      </c>
      <c r="L152" s="142"/>
      <c r="M152" s="142"/>
      <c r="N152" s="165" t="s">
        <v>1539</v>
      </c>
      <c r="O152" s="22" t="s">
        <v>634</v>
      </c>
      <c r="P152" s="22" t="s">
        <v>634</v>
      </c>
      <c r="Q152" s="22" t="s">
        <v>1646</v>
      </c>
      <c r="R152" s="98"/>
      <c r="S152" s="98" t="s">
        <v>1114</v>
      </c>
      <c r="T152" s="98" t="s">
        <v>634</v>
      </c>
      <c r="U152" s="39">
        <v>3.6999999999999998E-2</v>
      </c>
      <c r="V152" s="39">
        <v>1.8E-3</v>
      </c>
      <c r="W152" s="39">
        <v>2.1</v>
      </c>
      <c r="X152" s="39">
        <v>0.17</v>
      </c>
      <c r="Y152" s="39" t="s">
        <v>818</v>
      </c>
      <c r="Z152" s="39" t="s">
        <v>790</v>
      </c>
      <c r="AA152" s="42" t="s">
        <v>1522</v>
      </c>
      <c r="AB152" s="42" t="s">
        <v>1138</v>
      </c>
      <c r="AC152" s="42" t="s">
        <v>929</v>
      </c>
      <c r="AD152" s="86" t="s">
        <v>1233</v>
      </c>
      <c r="AE152" s="86">
        <v>3.6499999999999998E-2</v>
      </c>
      <c r="AF152" s="86" t="s">
        <v>854</v>
      </c>
      <c r="AG152" s="86">
        <v>3.6499999999999998E-2</v>
      </c>
      <c r="AH152" s="86">
        <v>2.0699999999999998</v>
      </c>
      <c r="AI152" s="86">
        <v>3.6499999999999998E-2</v>
      </c>
      <c r="AJ152" s="86" t="s">
        <v>854</v>
      </c>
      <c r="AK152" s="86">
        <v>1.82E-3</v>
      </c>
      <c r="AL152" s="86" t="s">
        <v>854</v>
      </c>
      <c r="AM152" s="86">
        <v>0.17</v>
      </c>
      <c r="AN152" s="86">
        <v>1.82E-3</v>
      </c>
      <c r="AO152" s="86" t="s">
        <v>854</v>
      </c>
      <c r="AP152" s="86" t="s">
        <v>818</v>
      </c>
      <c r="AQ152" s="71" t="s">
        <v>1130</v>
      </c>
      <c r="AR152" s="72">
        <v>3.6499999999999998E-2</v>
      </c>
      <c r="AS152" s="72">
        <v>10</v>
      </c>
      <c r="AT152" s="72">
        <v>2.0699999999999998</v>
      </c>
      <c r="AU152" s="55" t="s">
        <v>1139</v>
      </c>
      <c r="AV152" s="55">
        <v>1.82E-3</v>
      </c>
      <c r="AW152" s="55">
        <v>100</v>
      </c>
      <c r="AX152" s="55">
        <v>0.17</v>
      </c>
      <c r="AY152" s="48" t="s">
        <v>789</v>
      </c>
      <c r="AZ152" s="48">
        <v>1310</v>
      </c>
      <c r="BA152" s="44" t="s">
        <v>789</v>
      </c>
      <c r="BB152" s="44">
        <v>262</v>
      </c>
      <c r="BC152" s="57">
        <v>30</v>
      </c>
      <c r="BD152" s="57" t="s">
        <v>1254</v>
      </c>
      <c r="BE152" s="57">
        <v>0.84899999999999998</v>
      </c>
      <c r="BF152" s="57">
        <v>0.28000000000000003</v>
      </c>
      <c r="BG152" s="61" t="s">
        <v>1113</v>
      </c>
      <c r="BH152" s="61">
        <v>613.5</v>
      </c>
      <c r="BI152" s="61">
        <v>0.24</v>
      </c>
      <c r="BJ152" s="61">
        <v>0.24</v>
      </c>
      <c r="BK152" s="65" t="s">
        <v>790</v>
      </c>
      <c r="BL152" s="65">
        <v>0.3</v>
      </c>
      <c r="BM152" s="66" t="s">
        <v>1521</v>
      </c>
      <c r="BN152" s="66"/>
    </row>
    <row r="153" spans="1:66" s="14" customFormat="1" ht="35.1" customHeight="1" x14ac:dyDescent="0.2">
      <c r="A153" s="33" t="s">
        <v>248</v>
      </c>
      <c r="B153" s="125"/>
      <c r="C153" s="33" t="s">
        <v>182</v>
      </c>
      <c r="D153" s="33" t="s">
        <v>1430</v>
      </c>
      <c r="E153" s="126">
        <v>1957</v>
      </c>
      <c r="F153" s="22">
        <v>24</v>
      </c>
      <c r="G153" s="22" t="s">
        <v>431</v>
      </c>
      <c r="H153" s="22">
        <v>24</v>
      </c>
      <c r="I153" s="22" t="s">
        <v>431</v>
      </c>
      <c r="J153" s="142">
        <v>24</v>
      </c>
      <c r="K153" s="142" t="s">
        <v>431</v>
      </c>
      <c r="L153" s="142"/>
      <c r="M153" s="142"/>
      <c r="N153" s="165" t="s">
        <v>1539</v>
      </c>
      <c r="O153" s="22" t="s">
        <v>634</v>
      </c>
      <c r="P153" s="22" t="s">
        <v>634</v>
      </c>
      <c r="Q153" s="22" t="s">
        <v>1646</v>
      </c>
      <c r="R153" s="98"/>
      <c r="S153" s="98" t="s">
        <v>1114</v>
      </c>
      <c r="T153" s="98" t="s">
        <v>634</v>
      </c>
      <c r="U153" s="39">
        <v>3.6999999999999998E-2</v>
      </c>
      <c r="V153" s="39">
        <v>1.8E-3</v>
      </c>
      <c r="W153" s="39">
        <v>2.1</v>
      </c>
      <c r="X153" s="39">
        <v>0.17</v>
      </c>
      <c r="Y153" s="39" t="s">
        <v>818</v>
      </c>
      <c r="Z153" s="39" t="s">
        <v>790</v>
      </c>
      <c r="AA153" s="42" t="s">
        <v>1522</v>
      </c>
      <c r="AB153" s="42" t="s">
        <v>1138</v>
      </c>
      <c r="AC153" s="42" t="s">
        <v>929</v>
      </c>
      <c r="AD153" s="86" t="s">
        <v>1233</v>
      </c>
      <c r="AE153" s="86">
        <v>3.6499999999999998E-2</v>
      </c>
      <c r="AF153" s="86" t="s">
        <v>854</v>
      </c>
      <c r="AG153" s="86">
        <v>3.6499999999999998E-2</v>
      </c>
      <c r="AH153" s="86">
        <v>2.0699999999999998</v>
      </c>
      <c r="AI153" s="86">
        <v>3.6499999999999998E-2</v>
      </c>
      <c r="AJ153" s="86" t="s">
        <v>854</v>
      </c>
      <c r="AK153" s="86">
        <v>1.82E-3</v>
      </c>
      <c r="AL153" s="86" t="s">
        <v>854</v>
      </c>
      <c r="AM153" s="86">
        <v>0.17</v>
      </c>
      <c r="AN153" s="86">
        <v>1.82E-3</v>
      </c>
      <c r="AO153" s="86" t="s">
        <v>854</v>
      </c>
      <c r="AP153" s="86" t="s">
        <v>818</v>
      </c>
      <c r="AQ153" s="71" t="s">
        <v>1130</v>
      </c>
      <c r="AR153" s="72">
        <v>3.6499999999999998E-2</v>
      </c>
      <c r="AS153" s="72">
        <v>10</v>
      </c>
      <c r="AT153" s="72">
        <v>2.0699999999999998</v>
      </c>
      <c r="AU153" s="55" t="s">
        <v>1139</v>
      </c>
      <c r="AV153" s="55">
        <v>1.82E-3</v>
      </c>
      <c r="AW153" s="55">
        <v>100</v>
      </c>
      <c r="AX153" s="55">
        <v>0.17</v>
      </c>
      <c r="AY153" s="48" t="s">
        <v>789</v>
      </c>
      <c r="AZ153" s="48">
        <v>1310</v>
      </c>
      <c r="BA153" s="44" t="s">
        <v>789</v>
      </c>
      <c r="BB153" s="44">
        <v>262</v>
      </c>
      <c r="BC153" s="57">
        <v>30</v>
      </c>
      <c r="BD153" s="57" t="s">
        <v>1254</v>
      </c>
      <c r="BE153" s="57">
        <v>0.84899999999999998</v>
      </c>
      <c r="BF153" s="57">
        <v>0.28000000000000003</v>
      </c>
      <c r="BG153" s="61" t="s">
        <v>1113</v>
      </c>
      <c r="BH153" s="61">
        <v>613.5</v>
      </c>
      <c r="BI153" s="61">
        <v>0.24</v>
      </c>
      <c r="BJ153" s="61">
        <v>0.24</v>
      </c>
      <c r="BK153" s="65" t="s">
        <v>790</v>
      </c>
      <c r="BL153" s="65">
        <v>0.3</v>
      </c>
      <c r="BM153" s="66" t="s">
        <v>1521</v>
      </c>
      <c r="BN153" s="66"/>
    </row>
    <row r="154" spans="1:66" s="14" customFormat="1" ht="35.1" customHeight="1" x14ac:dyDescent="0.2">
      <c r="A154" s="33" t="s">
        <v>249</v>
      </c>
      <c r="B154" s="125"/>
      <c r="C154" s="33" t="s">
        <v>665</v>
      </c>
      <c r="D154" s="33" t="s">
        <v>1435</v>
      </c>
      <c r="E154" s="126">
        <v>1959</v>
      </c>
      <c r="F154" s="22">
        <v>25</v>
      </c>
      <c r="G154" s="22" t="s">
        <v>687</v>
      </c>
      <c r="H154" s="22">
        <v>25</v>
      </c>
      <c r="I154" s="22" t="s">
        <v>687</v>
      </c>
      <c r="J154" s="142">
        <v>25</v>
      </c>
      <c r="K154" s="142" t="s">
        <v>431</v>
      </c>
      <c r="L154" s="142"/>
      <c r="M154" s="142"/>
      <c r="N154" s="165" t="s">
        <v>1540</v>
      </c>
      <c r="O154" s="22" t="s">
        <v>634</v>
      </c>
      <c r="P154" s="22" t="s">
        <v>634</v>
      </c>
      <c r="Q154" s="22" t="s">
        <v>1646</v>
      </c>
      <c r="R154" s="98"/>
      <c r="S154" s="98" t="s">
        <v>1262</v>
      </c>
      <c r="T154" s="98" t="s">
        <v>634</v>
      </c>
      <c r="U154" s="39">
        <v>0.1</v>
      </c>
      <c r="V154" s="39">
        <v>0.01</v>
      </c>
      <c r="W154" s="39" t="s">
        <v>818</v>
      </c>
      <c r="X154" s="39" t="s">
        <v>818</v>
      </c>
      <c r="Y154" s="39" t="s">
        <v>818</v>
      </c>
      <c r="Z154" s="39" t="s">
        <v>790</v>
      </c>
      <c r="AA154" s="42" t="s">
        <v>1522</v>
      </c>
      <c r="AB154" s="42" t="s">
        <v>890</v>
      </c>
      <c r="AC154" s="42" t="s">
        <v>929</v>
      </c>
      <c r="AD154" s="86" t="s">
        <v>1233</v>
      </c>
      <c r="AE154" s="86">
        <v>0.122</v>
      </c>
      <c r="AF154" s="86" t="s">
        <v>854</v>
      </c>
      <c r="AG154" s="86">
        <v>0.122</v>
      </c>
      <c r="AH154" s="86">
        <v>0.13300000000000001</v>
      </c>
      <c r="AI154" s="86">
        <v>0.122</v>
      </c>
      <c r="AJ154" s="86" t="s">
        <v>854</v>
      </c>
      <c r="AK154" s="86">
        <v>1.2200000000000001E-2</v>
      </c>
      <c r="AL154" s="86" t="s">
        <v>854</v>
      </c>
      <c r="AM154" s="86">
        <v>0.13300000000000001</v>
      </c>
      <c r="AN154" s="86">
        <v>1.2200000000000001E-2</v>
      </c>
      <c r="AO154" s="86" t="s">
        <v>854</v>
      </c>
      <c r="AP154" s="86" t="s">
        <v>818</v>
      </c>
      <c r="AQ154" s="71">
        <v>50</v>
      </c>
      <c r="AR154" s="72">
        <v>0.122</v>
      </c>
      <c r="AS154" s="72">
        <v>100</v>
      </c>
      <c r="AT154" s="72">
        <v>0.13300000000000001</v>
      </c>
      <c r="AU154" s="55">
        <v>500</v>
      </c>
      <c r="AV154" s="55">
        <v>1.2200000000000001E-2</v>
      </c>
      <c r="AW154" s="55">
        <v>100</v>
      </c>
      <c r="AX154" s="55">
        <v>0.13300000000000001</v>
      </c>
      <c r="AY154" s="48" t="s">
        <v>789</v>
      </c>
      <c r="AZ154" s="48">
        <v>34</v>
      </c>
      <c r="BA154" s="44" t="s">
        <v>789</v>
      </c>
      <c r="BB154" s="44">
        <v>3.4</v>
      </c>
      <c r="BC154" s="57">
        <v>30</v>
      </c>
      <c r="BD154" s="57">
        <v>100000</v>
      </c>
      <c r="BE154" s="57">
        <v>15.8</v>
      </c>
      <c r="BF154" s="57">
        <v>15.8</v>
      </c>
      <c r="BG154" s="61">
        <v>100</v>
      </c>
      <c r="BH154" s="61">
        <v>8700</v>
      </c>
      <c r="BI154" s="61">
        <v>13.7</v>
      </c>
      <c r="BJ154" s="61">
        <v>13.7</v>
      </c>
      <c r="BK154" s="65">
        <v>100</v>
      </c>
      <c r="BL154" s="65">
        <v>0.52500000000000002</v>
      </c>
      <c r="BM154" s="66" t="s">
        <v>1156</v>
      </c>
      <c r="BN154" s="66"/>
    </row>
    <row r="155" spans="1:66" s="14" customFormat="1" ht="35.1" customHeight="1" x14ac:dyDescent="0.2">
      <c r="A155" s="33" t="s">
        <v>250</v>
      </c>
      <c r="B155" s="125"/>
      <c r="C155" s="33" t="s">
        <v>183</v>
      </c>
      <c r="D155" s="33" t="s">
        <v>1436</v>
      </c>
      <c r="E155" s="126">
        <v>1920</v>
      </c>
      <c r="F155" s="22">
        <v>25</v>
      </c>
      <c r="G155" s="22" t="s">
        <v>687</v>
      </c>
      <c r="H155" s="22">
        <v>25</v>
      </c>
      <c r="I155" s="22" t="s">
        <v>687</v>
      </c>
      <c r="J155" s="142">
        <v>25</v>
      </c>
      <c r="K155" s="142" t="s">
        <v>431</v>
      </c>
      <c r="L155" s="142"/>
      <c r="M155" s="142"/>
      <c r="N155" s="165" t="s">
        <v>1540</v>
      </c>
      <c r="O155" s="22" t="s">
        <v>634</v>
      </c>
      <c r="P155" s="22" t="s">
        <v>634</v>
      </c>
      <c r="Q155" s="22" t="s">
        <v>1646</v>
      </c>
      <c r="R155" s="98"/>
      <c r="S155" s="98" t="s">
        <v>1262</v>
      </c>
      <c r="T155" s="98" t="s">
        <v>634</v>
      </c>
      <c r="U155" s="39">
        <v>0.1</v>
      </c>
      <c r="V155" s="39">
        <v>0.01</v>
      </c>
      <c r="W155" s="39" t="s">
        <v>818</v>
      </c>
      <c r="X155" s="39" t="s">
        <v>818</v>
      </c>
      <c r="Y155" s="39" t="s">
        <v>818</v>
      </c>
      <c r="Z155" s="39" t="s">
        <v>790</v>
      </c>
      <c r="AA155" s="42" t="s">
        <v>1522</v>
      </c>
      <c r="AB155" s="42" t="s">
        <v>890</v>
      </c>
      <c r="AC155" s="42" t="s">
        <v>929</v>
      </c>
      <c r="AD155" s="86" t="s">
        <v>1233</v>
      </c>
      <c r="AE155" s="86">
        <v>0.122</v>
      </c>
      <c r="AF155" s="86" t="s">
        <v>854</v>
      </c>
      <c r="AG155" s="86">
        <v>0.122</v>
      </c>
      <c r="AH155" s="86">
        <v>0.13300000000000001</v>
      </c>
      <c r="AI155" s="86">
        <v>0.122</v>
      </c>
      <c r="AJ155" s="86" t="s">
        <v>854</v>
      </c>
      <c r="AK155" s="86">
        <v>1.2200000000000001E-2</v>
      </c>
      <c r="AL155" s="86" t="s">
        <v>854</v>
      </c>
      <c r="AM155" s="86">
        <v>0.13300000000000001</v>
      </c>
      <c r="AN155" s="86">
        <v>1.2200000000000001E-2</v>
      </c>
      <c r="AO155" s="86" t="s">
        <v>854</v>
      </c>
      <c r="AP155" s="86" t="s">
        <v>818</v>
      </c>
      <c r="AQ155" s="71">
        <v>50</v>
      </c>
      <c r="AR155" s="72">
        <v>0.122</v>
      </c>
      <c r="AS155" s="72">
        <v>100</v>
      </c>
      <c r="AT155" s="72">
        <v>0.13300000000000001</v>
      </c>
      <c r="AU155" s="55">
        <v>500</v>
      </c>
      <c r="AV155" s="55">
        <v>1.2200000000000001E-2</v>
      </c>
      <c r="AW155" s="55">
        <v>100</v>
      </c>
      <c r="AX155" s="55">
        <v>0.13300000000000001</v>
      </c>
      <c r="AY155" s="48" t="s">
        <v>789</v>
      </c>
      <c r="AZ155" s="48">
        <v>34</v>
      </c>
      <c r="BA155" s="44" t="s">
        <v>789</v>
      </c>
      <c r="BB155" s="44">
        <v>3.4</v>
      </c>
      <c r="BC155" s="57">
        <v>30</v>
      </c>
      <c r="BD155" s="57">
        <v>100000</v>
      </c>
      <c r="BE155" s="57">
        <v>15.8</v>
      </c>
      <c r="BF155" s="57">
        <v>15.8</v>
      </c>
      <c r="BG155" s="61">
        <v>100</v>
      </c>
      <c r="BH155" s="61">
        <v>8700</v>
      </c>
      <c r="BI155" s="61">
        <v>13.7</v>
      </c>
      <c r="BJ155" s="61">
        <v>13.7</v>
      </c>
      <c r="BK155" s="65">
        <v>100</v>
      </c>
      <c r="BL155" s="65">
        <v>0.52500000000000002</v>
      </c>
      <c r="BM155" s="66" t="s">
        <v>1156</v>
      </c>
      <c r="BN155" s="66"/>
    </row>
    <row r="156" spans="1:66" s="14" customFormat="1" ht="35.1" customHeight="1" x14ac:dyDescent="0.2">
      <c r="A156" s="33" t="s">
        <v>120</v>
      </c>
      <c r="B156" s="125"/>
      <c r="C156" s="33" t="s">
        <v>55</v>
      </c>
      <c r="D156" s="33" t="s">
        <v>55</v>
      </c>
      <c r="E156" s="126">
        <v>1667</v>
      </c>
      <c r="F156" s="22"/>
      <c r="G156" s="22"/>
      <c r="H156" s="22"/>
      <c r="I156" s="22"/>
      <c r="J156" s="142"/>
      <c r="K156" s="142"/>
      <c r="L156" s="142"/>
      <c r="M156" s="142"/>
      <c r="N156" s="165"/>
      <c r="O156" s="22" t="s">
        <v>633</v>
      </c>
      <c r="P156" s="22" t="s">
        <v>633</v>
      </c>
      <c r="Q156" s="22" t="s">
        <v>1647</v>
      </c>
      <c r="R156" s="98"/>
      <c r="S156" s="98"/>
      <c r="T156" s="98" t="s">
        <v>1647</v>
      </c>
      <c r="U156" s="39" t="s">
        <v>790</v>
      </c>
      <c r="V156" s="39" t="s">
        <v>790</v>
      </c>
      <c r="W156" s="39" t="s">
        <v>790</v>
      </c>
      <c r="X156" s="39" t="s">
        <v>790</v>
      </c>
      <c r="Y156" s="39" t="s">
        <v>790</v>
      </c>
      <c r="Z156" s="39">
        <v>0.09</v>
      </c>
      <c r="AA156" s="42" t="s">
        <v>1100</v>
      </c>
      <c r="AB156" s="42" t="s">
        <v>919</v>
      </c>
      <c r="AC156" s="42">
        <v>41600</v>
      </c>
      <c r="AD156" s="86" t="s">
        <v>883</v>
      </c>
      <c r="AE156" s="86">
        <v>0.09</v>
      </c>
      <c r="AF156" s="86" t="s">
        <v>854</v>
      </c>
      <c r="AG156" s="86">
        <v>0.09</v>
      </c>
      <c r="AH156" s="86">
        <v>0.3</v>
      </c>
      <c r="AI156" s="86">
        <v>0.09</v>
      </c>
      <c r="AJ156" s="86" t="s">
        <v>854</v>
      </c>
      <c r="AK156" s="86">
        <v>8.9999999999999993E-3</v>
      </c>
      <c r="AL156" s="86" t="s">
        <v>854</v>
      </c>
      <c r="AM156" s="86">
        <v>0.03</v>
      </c>
      <c r="AN156" s="86">
        <v>8.9999999999999993E-3</v>
      </c>
      <c r="AO156" s="86" t="s">
        <v>854</v>
      </c>
      <c r="AP156" s="86" t="s">
        <v>818</v>
      </c>
      <c r="AQ156" s="71">
        <v>10</v>
      </c>
      <c r="AR156" s="72">
        <v>0.09</v>
      </c>
      <c r="AS156" s="72">
        <v>10</v>
      </c>
      <c r="AT156" s="72">
        <v>0.3</v>
      </c>
      <c r="AU156" s="55">
        <v>100</v>
      </c>
      <c r="AV156" s="55">
        <v>8.9999999999999993E-3</v>
      </c>
      <c r="AW156" s="55">
        <v>100</v>
      </c>
      <c r="AX156" s="55">
        <v>0.03</v>
      </c>
      <c r="AY156" s="48" t="s">
        <v>789</v>
      </c>
      <c r="AZ156" s="48">
        <v>0.4</v>
      </c>
      <c r="BA156" s="44" t="s">
        <v>789</v>
      </c>
      <c r="BB156" s="44">
        <v>0.04</v>
      </c>
      <c r="BC156" s="57">
        <v>30</v>
      </c>
      <c r="BD156" s="57">
        <v>333</v>
      </c>
      <c r="BE156" s="57">
        <v>1.4</v>
      </c>
      <c r="BF156" s="57">
        <v>1.4</v>
      </c>
      <c r="BG156" s="61">
        <v>100</v>
      </c>
      <c r="BH156" s="61">
        <v>304</v>
      </c>
      <c r="BI156" s="61">
        <v>1.2</v>
      </c>
      <c r="BJ156" s="61">
        <v>1.2</v>
      </c>
      <c r="BK156" s="65" t="s">
        <v>790</v>
      </c>
      <c r="BL156" s="65">
        <v>0.1</v>
      </c>
      <c r="BM156" s="66" t="s">
        <v>1140</v>
      </c>
      <c r="BN156" s="66" t="s">
        <v>1517</v>
      </c>
    </row>
    <row r="157" spans="1:66" s="14" customFormat="1" ht="35.1" customHeight="1" x14ac:dyDescent="0.2">
      <c r="A157" s="33" t="s">
        <v>994</v>
      </c>
      <c r="B157" s="125"/>
      <c r="C157" s="33" t="s">
        <v>995</v>
      </c>
      <c r="D157" s="33" t="s">
        <v>1441</v>
      </c>
      <c r="E157" s="126">
        <v>1773</v>
      </c>
      <c r="F157" s="22">
        <v>30</v>
      </c>
      <c r="G157" s="22" t="s">
        <v>431</v>
      </c>
      <c r="H157" s="22">
        <v>30</v>
      </c>
      <c r="I157" s="22" t="s">
        <v>431</v>
      </c>
      <c r="J157" s="142">
        <v>30</v>
      </c>
      <c r="K157" s="142" t="s">
        <v>431</v>
      </c>
      <c r="L157" s="142" t="s">
        <v>1227</v>
      </c>
      <c r="M157" s="142" t="s">
        <v>1228</v>
      </c>
      <c r="N157" s="165" t="s">
        <v>1534</v>
      </c>
      <c r="O157" s="22" t="s">
        <v>634</v>
      </c>
      <c r="P157" s="22" t="s">
        <v>634</v>
      </c>
      <c r="Q157" s="22" t="s">
        <v>1646</v>
      </c>
      <c r="R157" s="98"/>
      <c r="S157" s="98" t="s">
        <v>1114</v>
      </c>
      <c r="T157" s="98" t="s">
        <v>634</v>
      </c>
      <c r="U157" s="39">
        <v>2.0000000000000001E-4</v>
      </c>
      <c r="V157" s="39">
        <v>2.0000000000000001E-4</v>
      </c>
      <c r="W157" s="39">
        <v>1.5E-3</v>
      </c>
      <c r="X157" s="39">
        <v>1.5E-3</v>
      </c>
      <c r="Y157" s="39" t="s">
        <v>1220</v>
      </c>
      <c r="Z157" s="39" t="s">
        <v>790</v>
      </c>
      <c r="AA157" s="42" t="s">
        <v>1522</v>
      </c>
      <c r="AB157" s="42" t="s">
        <v>1221</v>
      </c>
      <c r="AC157" s="42" t="s">
        <v>929</v>
      </c>
      <c r="AD157" s="86" t="s">
        <v>1233</v>
      </c>
      <c r="AE157" s="86">
        <v>2.0000000000000001E-4</v>
      </c>
      <c r="AF157" s="86" t="s">
        <v>854</v>
      </c>
      <c r="AG157" s="86">
        <v>2.0000000000000001E-4</v>
      </c>
      <c r="AH157" s="86">
        <v>1.5E-3</v>
      </c>
      <c r="AI157" s="86">
        <v>2.0000000000000001E-4</v>
      </c>
      <c r="AJ157" s="86" t="s">
        <v>854</v>
      </c>
      <c r="AK157" s="86">
        <v>2.0000000000000001E-4</v>
      </c>
      <c r="AL157" s="86" t="s">
        <v>854</v>
      </c>
      <c r="AM157" s="86">
        <v>1.5E-3</v>
      </c>
      <c r="AN157" s="86">
        <v>2.0000000000000001E-4</v>
      </c>
      <c r="AO157" s="86" t="s">
        <v>854</v>
      </c>
      <c r="AP157" s="86" t="s">
        <v>818</v>
      </c>
      <c r="AQ157" s="71" t="s">
        <v>1219</v>
      </c>
      <c r="AR157" s="72">
        <v>2.0000000000000001E-4</v>
      </c>
      <c r="AS157" s="72">
        <v>10</v>
      </c>
      <c r="AT157" s="72">
        <v>1.5E-3</v>
      </c>
      <c r="AU157" s="55" t="s">
        <v>1219</v>
      </c>
      <c r="AV157" s="55">
        <v>2.0000000000000001E-4</v>
      </c>
      <c r="AW157" s="55">
        <v>10</v>
      </c>
      <c r="AX157" s="55">
        <v>1.5E-3</v>
      </c>
      <c r="AY157" s="48">
        <v>10</v>
      </c>
      <c r="AZ157" s="48">
        <v>1.6</v>
      </c>
      <c r="BA157" s="44">
        <v>10</v>
      </c>
      <c r="BB157" s="44">
        <v>1.6</v>
      </c>
      <c r="BC157" s="57">
        <v>30</v>
      </c>
      <c r="BD157" s="57">
        <v>230</v>
      </c>
      <c r="BE157" s="57">
        <v>3.7999999999999999E-2</v>
      </c>
      <c r="BF157" s="57">
        <v>3.7999999999999999E-2</v>
      </c>
      <c r="BG157" s="61">
        <v>100</v>
      </c>
      <c r="BH157" s="61">
        <v>15.2</v>
      </c>
      <c r="BI157" s="61">
        <v>2.5000000000000001E-3</v>
      </c>
      <c r="BJ157" s="61">
        <v>2.5000000000000001E-3</v>
      </c>
      <c r="BK157" s="65" t="s">
        <v>790</v>
      </c>
      <c r="BL157" s="65" t="s">
        <v>791</v>
      </c>
      <c r="BM157" s="66" t="s">
        <v>790</v>
      </c>
      <c r="BN157" s="66"/>
    </row>
    <row r="158" spans="1:66" s="14" customFormat="1" ht="35.1" customHeight="1" x14ac:dyDescent="0.2">
      <c r="A158" s="33" t="s">
        <v>648</v>
      </c>
      <c r="B158" s="125"/>
      <c r="C158" s="33" t="s">
        <v>647</v>
      </c>
      <c r="D158" s="33" t="s">
        <v>1442</v>
      </c>
      <c r="E158" s="126">
        <v>1748</v>
      </c>
      <c r="F158" s="22"/>
      <c r="G158" s="22"/>
      <c r="H158" s="22">
        <v>44</v>
      </c>
      <c r="I158" s="22" t="s">
        <v>431</v>
      </c>
      <c r="J158" s="142">
        <v>44</v>
      </c>
      <c r="K158" s="142" t="s">
        <v>431</v>
      </c>
      <c r="L158" s="142" t="s">
        <v>1227</v>
      </c>
      <c r="M158" s="142" t="s">
        <v>1228</v>
      </c>
      <c r="N158" s="165" t="s">
        <v>276</v>
      </c>
      <c r="O158" s="22"/>
      <c r="P158" s="22" t="s">
        <v>634</v>
      </c>
      <c r="Q158" s="22" t="s">
        <v>1646</v>
      </c>
      <c r="R158" s="98"/>
      <c r="S158" s="98" t="s">
        <v>1115</v>
      </c>
      <c r="T158" s="98" t="s">
        <v>634</v>
      </c>
      <c r="U158" s="39">
        <v>1.6999999999999999E-7</v>
      </c>
      <c r="V158" s="39">
        <v>1.6999999999999999E-7</v>
      </c>
      <c r="W158" s="39">
        <v>2.9999999999999997E-4</v>
      </c>
      <c r="X158" s="39">
        <v>3.0000000000000001E-5</v>
      </c>
      <c r="Y158" s="39">
        <v>1.2999999999999999E-2</v>
      </c>
      <c r="Z158" s="39" t="s">
        <v>790</v>
      </c>
      <c r="AA158" s="42" t="s">
        <v>1522</v>
      </c>
      <c r="AB158" s="42" t="s">
        <v>1120</v>
      </c>
      <c r="AC158" s="42" t="s">
        <v>1127</v>
      </c>
      <c r="AD158" s="86" t="s">
        <v>276</v>
      </c>
      <c r="AE158" s="86">
        <v>1.6999999999999999E-7</v>
      </c>
      <c r="AF158" s="86" t="s">
        <v>1234</v>
      </c>
      <c r="AG158" s="86">
        <v>1.6999999999999999E-7</v>
      </c>
      <c r="AH158" s="86">
        <v>2.9999999999999997E-4</v>
      </c>
      <c r="AI158" s="86">
        <v>3.0000000000000001E-5</v>
      </c>
      <c r="AJ158" s="86" t="s">
        <v>854</v>
      </c>
      <c r="AK158" s="86">
        <v>1.6999999999999999E-7</v>
      </c>
      <c r="AL158" s="86" t="s">
        <v>1234</v>
      </c>
      <c r="AM158" s="86">
        <v>3.0000000000000001E-5</v>
      </c>
      <c r="AN158" s="86">
        <v>3.0000000000000001E-6</v>
      </c>
      <c r="AO158" s="86" t="s">
        <v>854</v>
      </c>
      <c r="AP158" s="86">
        <v>1.2999999999999999E-2</v>
      </c>
      <c r="AQ158" s="71">
        <v>1000</v>
      </c>
      <c r="AR158" s="72">
        <v>3.0000000000000001E-5</v>
      </c>
      <c r="AS158" s="72">
        <v>100</v>
      </c>
      <c r="AT158" s="72">
        <v>2.9999999999999997E-4</v>
      </c>
      <c r="AU158" s="55">
        <v>10000</v>
      </c>
      <c r="AV158" s="55">
        <v>3.0000000000000001E-6</v>
      </c>
      <c r="AW158" s="55">
        <v>1000</v>
      </c>
      <c r="AX158" s="55">
        <v>3.0000000000000001E-5</v>
      </c>
      <c r="AY158" s="48" t="s">
        <v>789</v>
      </c>
      <c r="AZ158" s="48">
        <v>1.4999999999999999E-2</v>
      </c>
      <c r="BA158" s="44" t="s">
        <v>789</v>
      </c>
      <c r="BB158" s="44">
        <v>1.5E-3</v>
      </c>
      <c r="BC158" s="57">
        <v>10</v>
      </c>
      <c r="BD158" s="57" t="s">
        <v>1137</v>
      </c>
      <c r="BE158" s="57">
        <v>3.6999999999999999E-4</v>
      </c>
      <c r="BF158" s="57">
        <v>9.7000000000000003E-6</v>
      </c>
      <c r="BG158" s="61" t="s">
        <v>828</v>
      </c>
      <c r="BH158" s="61">
        <v>1.35E-2</v>
      </c>
      <c r="BI158" s="61">
        <v>1.6999999999999999E-7</v>
      </c>
      <c r="BJ158" s="61">
        <v>1.6999999999999999E-7</v>
      </c>
      <c r="BK158" s="65" t="s">
        <v>790</v>
      </c>
      <c r="BL158" s="65">
        <v>0.1</v>
      </c>
      <c r="BM158" s="66" t="s">
        <v>1140</v>
      </c>
      <c r="BN158" s="66" t="s">
        <v>1517</v>
      </c>
    </row>
    <row r="159" spans="1:66" s="14" customFormat="1" ht="35.1" customHeight="1" x14ac:dyDescent="0.2">
      <c r="A159" s="33" t="s">
        <v>1040</v>
      </c>
      <c r="B159" s="125"/>
      <c r="C159" s="33" t="s">
        <v>1158</v>
      </c>
      <c r="D159" s="33" t="s">
        <v>1443</v>
      </c>
      <c r="E159" s="126">
        <v>1749</v>
      </c>
      <c r="F159" s="22"/>
      <c r="G159" s="22"/>
      <c r="H159" s="22">
        <v>44</v>
      </c>
      <c r="I159" s="22" t="s">
        <v>431</v>
      </c>
      <c r="J159" s="142">
        <v>44</v>
      </c>
      <c r="K159" s="142" t="s">
        <v>431</v>
      </c>
      <c r="L159" s="142" t="s">
        <v>1227</v>
      </c>
      <c r="M159" s="142" t="s">
        <v>1228</v>
      </c>
      <c r="N159" s="165" t="s">
        <v>276</v>
      </c>
      <c r="O159" s="22"/>
      <c r="P159" s="22" t="s">
        <v>634</v>
      </c>
      <c r="Q159" s="22" t="s">
        <v>1646</v>
      </c>
      <c r="R159" s="98"/>
      <c r="S159" s="98" t="s">
        <v>1115</v>
      </c>
      <c r="T159" s="98" t="s">
        <v>634</v>
      </c>
      <c r="U159" s="39">
        <v>1.6999999999999999E-7</v>
      </c>
      <c r="V159" s="39">
        <v>1.6999999999999999E-7</v>
      </c>
      <c r="W159" s="39">
        <v>2.9999999999999997E-4</v>
      </c>
      <c r="X159" s="39">
        <v>3.0000000000000001E-5</v>
      </c>
      <c r="Y159" s="39">
        <v>1.2999999999999999E-2</v>
      </c>
      <c r="Z159" s="39" t="s">
        <v>790</v>
      </c>
      <c r="AA159" s="42" t="s">
        <v>1522</v>
      </c>
      <c r="AB159" s="42" t="s">
        <v>1120</v>
      </c>
      <c r="AC159" s="42" t="s">
        <v>1127</v>
      </c>
      <c r="AD159" s="86" t="s">
        <v>276</v>
      </c>
      <c r="AE159" s="86">
        <v>1.6999999999999999E-7</v>
      </c>
      <c r="AF159" s="86" t="s">
        <v>1234</v>
      </c>
      <c r="AG159" s="86">
        <v>1.6999999999999999E-7</v>
      </c>
      <c r="AH159" s="86">
        <v>2.9999999999999997E-4</v>
      </c>
      <c r="AI159" s="86">
        <v>3.0000000000000001E-5</v>
      </c>
      <c r="AJ159" s="86" t="s">
        <v>854</v>
      </c>
      <c r="AK159" s="86">
        <v>1.6999999999999999E-7</v>
      </c>
      <c r="AL159" s="86" t="s">
        <v>1234</v>
      </c>
      <c r="AM159" s="86">
        <v>3.0000000000000001E-5</v>
      </c>
      <c r="AN159" s="86">
        <v>3.0000000000000001E-6</v>
      </c>
      <c r="AO159" s="86" t="s">
        <v>854</v>
      </c>
      <c r="AP159" s="86">
        <v>1.2999999999999999E-2</v>
      </c>
      <c r="AQ159" s="71">
        <v>1000</v>
      </c>
      <c r="AR159" s="72">
        <v>3.0000000000000001E-5</v>
      </c>
      <c r="AS159" s="72">
        <v>100</v>
      </c>
      <c r="AT159" s="72">
        <v>2.9999999999999997E-4</v>
      </c>
      <c r="AU159" s="55">
        <v>10000</v>
      </c>
      <c r="AV159" s="55">
        <v>3.0000000000000001E-6</v>
      </c>
      <c r="AW159" s="55">
        <v>1000</v>
      </c>
      <c r="AX159" s="55">
        <v>3.0000000000000001E-5</v>
      </c>
      <c r="AY159" s="48" t="s">
        <v>789</v>
      </c>
      <c r="AZ159" s="48">
        <v>1.4999999999999999E-2</v>
      </c>
      <c r="BA159" s="44" t="s">
        <v>789</v>
      </c>
      <c r="BB159" s="44">
        <v>1.5E-3</v>
      </c>
      <c r="BC159" s="57">
        <v>10</v>
      </c>
      <c r="BD159" s="57" t="s">
        <v>1137</v>
      </c>
      <c r="BE159" s="57">
        <v>3.6999999999999999E-4</v>
      </c>
      <c r="BF159" s="57">
        <v>9.7000000000000003E-6</v>
      </c>
      <c r="BG159" s="61" t="s">
        <v>828</v>
      </c>
      <c r="BH159" s="61">
        <v>1.35E-2</v>
      </c>
      <c r="BI159" s="61">
        <v>1.6999999999999999E-7</v>
      </c>
      <c r="BJ159" s="61">
        <v>1.6999999999999999E-7</v>
      </c>
      <c r="BK159" s="65" t="s">
        <v>790</v>
      </c>
      <c r="BL159" s="65">
        <v>0.1</v>
      </c>
      <c r="BM159" s="66" t="s">
        <v>1140</v>
      </c>
      <c r="BN159" s="66" t="s">
        <v>1517</v>
      </c>
    </row>
    <row r="160" spans="1:66" s="14" customFormat="1" ht="35.1" customHeight="1" x14ac:dyDescent="0.2">
      <c r="A160" s="33" t="s">
        <v>433</v>
      </c>
      <c r="B160" s="125"/>
      <c r="C160" s="33" t="s">
        <v>432</v>
      </c>
      <c r="D160" s="33" t="s">
        <v>432</v>
      </c>
      <c r="E160" s="126">
        <v>1148</v>
      </c>
      <c r="F160" s="22" t="s">
        <v>422</v>
      </c>
      <c r="G160" s="22" t="s">
        <v>750</v>
      </c>
      <c r="H160" s="22" t="s">
        <v>694</v>
      </c>
      <c r="I160" s="22" t="s">
        <v>750</v>
      </c>
      <c r="J160" s="142" t="s">
        <v>422</v>
      </c>
      <c r="K160" s="142" t="s">
        <v>431</v>
      </c>
      <c r="L160" s="142"/>
      <c r="M160" s="142"/>
      <c r="N160" s="165" t="s">
        <v>1535</v>
      </c>
      <c r="O160" s="22" t="s">
        <v>634</v>
      </c>
      <c r="P160" s="22" t="s">
        <v>634</v>
      </c>
      <c r="Q160" s="22" t="s">
        <v>1646</v>
      </c>
      <c r="R160" s="98"/>
      <c r="S160" s="98" t="s">
        <v>1262</v>
      </c>
      <c r="T160" s="98" t="s">
        <v>634</v>
      </c>
      <c r="U160" s="39">
        <v>0.01</v>
      </c>
      <c r="V160" s="39">
        <v>0.01</v>
      </c>
      <c r="W160" s="39" t="s">
        <v>818</v>
      </c>
      <c r="X160" s="39" t="s">
        <v>818</v>
      </c>
      <c r="Y160" s="39" t="s">
        <v>818</v>
      </c>
      <c r="Z160" s="39" t="s">
        <v>790</v>
      </c>
      <c r="AA160" s="42" t="s">
        <v>1522</v>
      </c>
      <c r="AB160" s="42" t="s">
        <v>892</v>
      </c>
      <c r="AC160" s="42" t="s">
        <v>929</v>
      </c>
      <c r="AD160" s="86" t="s">
        <v>1233</v>
      </c>
      <c r="AE160" s="86" t="s">
        <v>791</v>
      </c>
      <c r="AF160" s="86" t="s">
        <v>790</v>
      </c>
      <c r="AG160" s="86" t="s">
        <v>791</v>
      </c>
      <c r="AH160" s="86" t="s">
        <v>851</v>
      </c>
      <c r="AI160" s="86" t="s">
        <v>275</v>
      </c>
      <c r="AJ160" s="86" t="s">
        <v>790</v>
      </c>
      <c r="AK160" s="86" t="s">
        <v>791</v>
      </c>
      <c r="AL160" s="86" t="s">
        <v>790</v>
      </c>
      <c r="AM160" s="86" t="s">
        <v>791</v>
      </c>
      <c r="AN160" s="86" t="s">
        <v>275</v>
      </c>
      <c r="AO160" s="86" t="s">
        <v>790</v>
      </c>
      <c r="AP160" s="86" t="s">
        <v>818</v>
      </c>
      <c r="AQ160" s="71" t="s">
        <v>790</v>
      </c>
      <c r="AR160" s="72" t="s">
        <v>851</v>
      </c>
      <c r="AS160" s="72" t="s">
        <v>790</v>
      </c>
      <c r="AT160" s="72" t="s">
        <v>851</v>
      </c>
      <c r="AU160" s="55" t="s">
        <v>790</v>
      </c>
      <c r="AV160" s="55" t="s">
        <v>791</v>
      </c>
      <c r="AW160" s="55" t="s">
        <v>790</v>
      </c>
      <c r="AX160" s="55" t="s">
        <v>791</v>
      </c>
      <c r="AY160" s="48" t="s">
        <v>790</v>
      </c>
      <c r="AZ160" s="48" t="s">
        <v>791</v>
      </c>
      <c r="BA160" s="44" t="s">
        <v>790</v>
      </c>
      <c r="BB160" s="44" t="s">
        <v>791</v>
      </c>
      <c r="BC160" s="57" t="s">
        <v>790</v>
      </c>
      <c r="BD160" s="57" t="s">
        <v>838</v>
      </c>
      <c r="BE160" s="57" t="s">
        <v>838</v>
      </c>
      <c r="BF160" s="57" t="s">
        <v>838</v>
      </c>
      <c r="BG160" s="61" t="s">
        <v>790</v>
      </c>
      <c r="BH160" s="61" t="s">
        <v>851</v>
      </c>
      <c r="BI160" s="61" t="s">
        <v>851</v>
      </c>
      <c r="BJ160" s="61" t="s">
        <v>851</v>
      </c>
      <c r="BK160" s="65" t="s">
        <v>790</v>
      </c>
      <c r="BL160" s="65">
        <v>0.1</v>
      </c>
      <c r="BM160" s="66" t="s">
        <v>1140</v>
      </c>
      <c r="BN160" s="66" t="s">
        <v>1517</v>
      </c>
    </row>
    <row r="161" spans="1:66" s="14" customFormat="1" ht="35.1" customHeight="1" x14ac:dyDescent="0.2">
      <c r="A161" s="33" t="s">
        <v>122</v>
      </c>
      <c r="B161" s="125"/>
      <c r="C161" s="33" t="s">
        <v>876</v>
      </c>
      <c r="D161" s="33" t="s">
        <v>1439</v>
      </c>
      <c r="E161" s="126">
        <v>1234</v>
      </c>
      <c r="F161" s="22"/>
      <c r="G161" s="22"/>
      <c r="H161" s="22"/>
      <c r="I161" s="22"/>
      <c r="J161" s="142"/>
      <c r="K161" s="142"/>
      <c r="L161" s="142"/>
      <c r="M161" s="142"/>
      <c r="N161" s="165"/>
      <c r="O161" s="22"/>
      <c r="P161" s="22" t="s">
        <v>633</v>
      </c>
      <c r="Q161" s="22" t="s">
        <v>1647</v>
      </c>
      <c r="R161" s="98"/>
      <c r="S161" s="98"/>
      <c r="T161" s="98" t="s">
        <v>1647</v>
      </c>
      <c r="U161" s="39" t="s">
        <v>790</v>
      </c>
      <c r="V161" s="39" t="s">
        <v>790</v>
      </c>
      <c r="W161" s="39" t="s">
        <v>790</v>
      </c>
      <c r="X161" s="39" t="s">
        <v>790</v>
      </c>
      <c r="Y161" s="39" t="s">
        <v>790</v>
      </c>
      <c r="Z161" s="39">
        <v>0.02</v>
      </c>
      <c r="AA161" s="42" t="s">
        <v>1100</v>
      </c>
      <c r="AB161" s="42" t="s">
        <v>920</v>
      </c>
      <c r="AC161" s="42">
        <v>41824</v>
      </c>
      <c r="AD161" s="86" t="s">
        <v>276</v>
      </c>
      <c r="AE161" s="86">
        <v>0.02</v>
      </c>
      <c r="AF161" s="86" t="s">
        <v>1211</v>
      </c>
      <c r="AG161" s="86">
        <v>0.02</v>
      </c>
      <c r="AH161" s="86">
        <v>0.5</v>
      </c>
      <c r="AI161" s="86">
        <v>0.02</v>
      </c>
      <c r="AJ161" s="86" t="s">
        <v>1211</v>
      </c>
      <c r="AK161" s="86">
        <v>2E-3</v>
      </c>
      <c r="AL161" s="86" t="s">
        <v>1211</v>
      </c>
      <c r="AM161" s="86">
        <v>0.5</v>
      </c>
      <c r="AN161" s="86">
        <v>2E-3</v>
      </c>
      <c r="AO161" s="86" t="s">
        <v>1211</v>
      </c>
      <c r="AP161" s="86" t="s">
        <v>818</v>
      </c>
      <c r="AQ161" s="71">
        <v>10</v>
      </c>
      <c r="AR161" s="72">
        <v>7.0000000000000007E-2</v>
      </c>
      <c r="AS161" s="72">
        <v>10</v>
      </c>
      <c r="AT161" s="72">
        <v>0.5</v>
      </c>
      <c r="AU161" s="55">
        <v>50</v>
      </c>
      <c r="AV161" s="55">
        <v>0.01</v>
      </c>
      <c r="AW161" s="55">
        <v>10</v>
      </c>
      <c r="AX161" s="55">
        <v>0.5</v>
      </c>
      <c r="AY161" s="48" t="s">
        <v>789</v>
      </c>
      <c r="AZ161" s="48">
        <v>55</v>
      </c>
      <c r="BA161" s="44" t="s">
        <v>789</v>
      </c>
      <c r="BB161" s="44">
        <v>11</v>
      </c>
      <c r="BC161" s="57">
        <v>90</v>
      </c>
      <c r="BD161" s="57">
        <v>1100</v>
      </c>
      <c r="BE161" s="57">
        <v>0.02</v>
      </c>
      <c r="BF161" s="57">
        <v>2E-3</v>
      </c>
      <c r="BG161" s="61">
        <v>300</v>
      </c>
      <c r="BH161" s="61">
        <v>2400</v>
      </c>
      <c r="BI161" s="61">
        <v>4.8000000000000001E-2</v>
      </c>
      <c r="BJ161" s="61">
        <v>5.0000000000000001E-3</v>
      </c>
      <c r="BK161" s="65" t="s">
        <v>790</v>
      </c>
      <c r="BL161" s="65">
        <v>0.1</v>
      </c>
      <c r="BM161" s="66" t="s">
        <v>1140</v>
      </c>
      <c r="BN161" s="66" t="s">
        <v>1517</v>
      </c>
    </row>
    <row r="162" spans="1:66" s="14" customFormat="1" ht="35.1" customHeight="1" x14ac:dyDescent="0.2">
      <c r="A162" s="33" t="s">
        <v>624</v>
      </c>
      <c r="B162" s="125"/>
      <c r="C162" s="33" t="s">
        <v>625</v>
      </c>
      <c r="D162" s="33" t="s">
        <v>625</v>
      </c>
      <c r="E162" s="174">
        <v>2915</v>
      </c>
      <c r="F162" s="22">
        <v>5</v>
      </c>
      <c r="G162" s="22" t="s">
        <v>431</v>
      </c>
      <c r="H162" s="22">
        <v>5</v>
      </c>
      <c r="I162" s="22" t="s">
        <v>431</v>
      </c>
      <c r="J162" s="142">
        <v>5</v>
      </c>
      <c r="K162" s="142" t="s">
        <v>431</v>
      </c>
      <c r="L162" s="142" t="s">
        <v>1227</v>
      </c>
      <c r="M162" s="142" t="s">
        <v>1228</v>
      </c>
      <c r="N162" s="165" t="s">
        <v>1536</v>
      </c>
      <c r="O162" s="22" t="s">
        <v>634</v>
      </c>
      <c r="P162" s="22" t="s">
        <v>634</v>
      </c>
      <c r="Q162" s="22" t="s">
        <v>1646</v>
      </c>
      <c r="R162" s="98"/>
      <c r="S162" s="98" t="s">
        <v>1114</v>
      </c>
      <c r="T162" s="98" t="s">
        <v>634</v>
      </c>
      <c r="U162" s="39" t="s">
        <v>826</v>
      </c>
      <c r="V162" s="39" t="s">
        <v>826</v>
      </c>
      <c r="W162" s="39" t="s">
        <v>826</v>
      </c>
      <c r="X162" s="39" t="s">
        <v>826</v>
      </c>
      <c r="Y162" s="39" t="s">
        <v>826</v>
      </c>
      <c r="Z162" s="39" t="s">
        <v>790</v>
      </c>
      <c r="AA162" s="42" t="s">
        <v>1522</v>
      </c>
      <c r="AB162" s="42" t="s">
        <v>1154</v>
      </c>
      <c r="AC162" s="42" t="s">
        <v>929</v>
      </c>
      <c r="AD162" s="86" t="s">
        <v>1233</v>
      </c>
      <c r="AE162" s="86" t="s">
        <v>826</v>
      </c>
      <c r="AF162" s="86" t="s">
        <v>826</v>
      </c>
      <c r="AG162" s="86" t="s">
        <v>826</v>
      </c>
      <c r="AH162" s="86" t="s">
        <v>826</v>
      </c>
      <c r="AI162" s="86" t="s">
        <v>826</v>
      </c>
      <c r="AJ162" s="86" t="s">
        <v>826</v>
      </c>
      <c r="AK162" s="86" t="s">
        <v>826</v>
      </c>
      <c r="AL162" s="86" t="s">
        <v>826</v>
      </c>
      <c r="AM162" s="86" t="s">
        <v>826</v>
      </c>
      <c r="AN162" s="86" t="s">
        <v>826</v>
      </c>
      <c r="AO162" s="86" t="s">
        <v>826</v>
      </c>
      <c r="AP162" s="86" t="s">
        <v>826</v>
      </c>
      <c r="AQ162" s="71" t="s">
        <v>826</v>
      </c>
      <c r="AR162" s="72" t="s">
        <v>826</v>
      </c>
      <c r="AS162" s="72" t="s">
        <v>826</v>
      </c>
      <c r="AT162" s="72" t="s">
        <v>826</v>
      </c>
      <c r="AU162" s="55" t="s">
        <v>826</v>
      </c>
      <c r="AV162" s="55" t="s">
        <v>826</v>
      </c>
      <c r="AW162" s="55" t="s">
        <v>826</v>
      </c>
      <c r="AX162" s="55" t="s">
        <v>826</v>
      </c>
      <c r="AY162" s="48" t="s">
        <v>826</v>
      </c>
      <c r="AZ162" s="48" t="s">
        <v>826</v>
      </c>
      <c r="BA162" s="44" t="s">
        <v>826</v>
      </c>
      <c r="BB162" s="44" t="s">
        <v>826</v>
      </c>
      <c r="BC162" s="57" t="s">
        <v>826</v>
      </c>
      <c r="BD162" s="57" t="s">
        <v>826</v>
      </c>
      <c r="BE162" s="57" t="s">
        <v>826</v>
      </c>
      <c r="BF162" s="57" t="s">
        <v>826</v>
      </c>
      <c r="BG162" s="61" t="s">
        <v>826</v>
      </c>
      <c r="BH162" s="61" t="s">
        <v>826</v>
      </c>
      <c r="BI162" s="61" t="s">
        <v>826</v>
      </c>
      <c r="BJ162" s="61" t="s">
        <v>826</v>
      </c>
      <c r="BK162" s="65" t="s">
        <v>826</v>
      </c>
      <c r="BL162" s="65" t="s">
        <v>826</v>
      </c>
      <c r="BM162" s="66" t="s">
        <v>826</v>
      </c>
      <c r="BN162" s="66"/>
    </row>
    <row r="163" spans="1:66" s="14" customFormat="1" ht="35.1" customHeight="1" x14ac:dyDescent="0.2">
      <c r="A163" s="33" t="s">
        <v>626</v>
      </c>
      <c r="B163" s="125"/>
      <c r="C163" s="33" t="s">
        <v>627</v>
      </c>
      <c r="D163" s="33" t="s">
        <v>627</v>
      </c>
      <c r="E163" s="174">
        <v>2916</v>
      </c>
      <c r="F163" s="22">
        <v>5</v>
      </c>
      <c r="G163" s="22" t="s">
        <v>431</v>
      </c>
      <c r="H163" s="22">
        <v>5</v>
      </c>
      <c r="I163" s="22" t="s">
        <v>431</v>
      </c>
      <c r="J163" s="142">
        <v>5</v>
      </c>
      <c r="K163" s="142" t="s">
        <v>431</v>
      </c>
      <c r="L163" s="142" t="s">
        <v>1227</v>
      </c>
      <c r="M163" s="142" t="s">
        <v>1228</v>
      </c>
      <c r="N163" s="165" t="s">
        <v>1536</v>
      </c>
      <c r="O163" s="22" t="s">
        <v>634</v>
      </c>
      <c r="P163" s="22" t="s">
        <v>634</v>
      </c>
      <c r="Q163" s="22" t="s">
        <v>1646</v>
      </c>
      <c r="R163" s="98"/>
      <c r="S163" s="98" t="s">
        <v>1114</v>
      </c>
      <c r="T163" s="98" t="s">
        <v>634</v>
      </c>
      <c r="U163" s="39" t="s">
        <v>826</v>
      </c>
      <c r="V163" s="39" t="s">
        <v>826</v>
      </c>
      <c r="W163" s="39" t="s">
        <v>826</v>
      </c>
      <c r="X163" s="39" t="s">
        <v>826</v>
      </c>
      <c r="Y163" s="39" t="s">
        <v>826</v>
      </c>
      <c r="Z163" s="39" t="s">
        <v>790</v>
      </c>
      <c r="AA163" s="42" t="s">
        <v>1522</v>
      </c>
      <c r="AB163" s="42" t="s">
        <v>1154</v>
      </c>
      <c r="AC163" s="42" t="s">
        <v>929</v>
      </c>
      <c r="AD163" s="86" t="s">
        <v>1233</v>
      </c>
      <c r="AE163" s="86" t="s">
        <v>826</v>
      </c>
      <c r="AF163" s="86" t="s">
        <v>826</v>
      </c>
      <c r="AG163" s="86" t="s">
        <v>826</v>
      </c>
      <c r="AH163" s="86" t="s">
        <v>826</v>
      </c>
      <c r="AI163" s="86" t="s">
        <v>826</v>
      </c>
      <c r="AJ163" s="86" t="s">
        <v>826</v>
      </c>
      <c r="AK163" s="86" t="s">
        <v>826</v>
      </c>
      <c r="AL163" s="86" t="s">
        <v>826</v>
      </c>
      <c r="AM163" s="86" t="s">
        <v>826</v>
      </c>
      <c r="AN163" s="86" t="s">
        <v>826</v>
      </c>
      <c r="AO163" s="86" t="s">
        <v>826</v>
      </c>
      <c r="AP163" s="86" t="s">
        <v>826</v>
      </c>
      <c r="AQ163" s="71" t="s">
        <v>826</v>
      </c>
      <c r="AR163" s="72" t="s">
        <v>826</v>
      </c>
      <c r="AS163" s="72" t="s">
        <v>826</v>
      </c>
      <c r="AT163" s="72" t="s">
        <v>826</v>
      </c>
      <c r="AU163" s="55" t="s">
        <v>826</v>
      </c>
      <c r="AV163" s="55" t="s">
        <v>826</v>
      </c>
      <c r="AW163" s="55" t="s">
        <v>826</v>
      </c>
      <c r="AX163" s="55" t="s">
        <v>826</v>
      </c>
      <c r="AY163" s="48" t="s">
        <v>826</v>
      </c>
      <c r="AZ163" s="48" t="s">
        <v>826</v>
      </c>
      <c r="BA163" s="44" t="s">
        <v>826</v>
      </c>
      <c r="BB163" s="44" t="s">
        <v>826</v>
      </c>
      <c r="BC163" s="57" t="s">
        <v>826</v>
      </c>
      <c r="BD163" s="57" t="s">
        <v>826</v>
      </c>
      <c r="BE163" s="57" t="s">
        <v>826</v>
      </c>
      <c r="BF163" s="57" t="s">
        <v>826</v>
      </c>
      <c r="BG163" s="61" t="s">
        <v>826</v>
      </c>
      <c r="BH163" s="61" t="s">
        <v>826</v>
      </c>
      <c r="BI163" s="61" t="s">
        <v>826</v>
      </c>
      <c r="BJ163" s="61" t="s">
        <v>826</v>
      </c>
      <c r="BK163" s="65" t="s">
        <v>826</v>
      </c>
      <c r="BL163" s="65" t="s">
        <v>826</v>
      </c>
      <c r="BM163" s="66" t="s">
        <v>826</v>
      </c>
      <c r="BN163" s="66"/>
    </row>
    <row r="164" spans="1:66" s="14" customFormat="1" ht="35.1" customHeight="1" x14ac:dyDescent="0.2">
      <c r="A164" s="33" t="s">
        <v>243</v>
      </c>
      <c r="B164" s="125"/>
      <c r="C164" s="33" t="s">
        <v>178</v>
      </c>
      <c r="D164" s="33" t="s">
        <v>1445</v>
      </c>
      <c r="E164" s="174">
        <v>1921</v>
      </c>
      <c r="F164" s="22">
        <v>5</v>
      </c>
      <c r="G164" s="22" t="s">
        <v>431</v>
      </c>
      <c r="H164" s="22">
        <v>5</v>
      </c>
      <c r="I164" s="22" t="s">
        <v>431</v>
      </c>
      <c r="J164" s="142">
        <v>5</v>
      </c>
      <c r="K164" s="142" t="s">
        <v>431</v>
      </c>
      <c r="L164" s="142" t="s">
        <v>1227</v>
      </c>
      <c r="M164" s="142" t="s">
        <v>1228</v>
      </c>
      <c r="N164" s="165" t="s">
        <v>1536</v>
      </c>
      <c r="O164" s="22" t="s">
        <v>634</v>
      </c>
      <c r="P164" s="22" t="s">
        <v>634</v>
      </c>
      <c r="Q164" s="22" t="s">
        <v>1646</v>
      </c>
      <c r="R164" s="98"/>
      <c r="S164" s="98" t="s">
        <v>1114</v>
      </c>
      <c r="T164" s="98" t="s">
        <v>634</v>
      </c>
      <c r="U164" s="39" t="s">
        <v>826</v>
      </c>
      <c r="V164" s="39" t="s">
        <v>826</v>
      </c>
      <c r="W164" s="39" t="s">
        <v>826</v>
      </c>
      <c r="X164" s="39" t="s">
        <v>826</v>
      </c>
      <c r="Y164" s="39" t="s">
        <v>826</v>
      </c>
      <c r="Z164" s="39" t="s">
        <v>790</v>
      </c>
      <c r="AA164" s="42" t="s">
        <v>1522</v>
      </c>
      <c r="AB164" s="42" t="s">
        <v>1154</v>
      </c>
      <c r="AC164" s="42" t="s">
        <v>929</v>
      </c>
      <c r="AD164" s="86" t="s">
        <v>1233</v>
      </c>
      <c r="AE164" s="86" t="s">
        <v>826</v>
      </c>
      <c r="AF164" s="86" t="s">
        <v>826</v>
      </c>
      <c r="AG164" s="86" t="s">
        <v>826</v>
      </c>
      <c r="AH164" s="86" t="s">
        <v>826</v>
      </c>
      <c r="AI164" s="86" t="s">
        <v>826</v>
      </c>
      <c r="AJ164" s="86" t="s">
        <v>826</v>
      </c>
      <c r="AK164" s="86" t="s">
        <v>826</v>
      </c>
      <c r="AL164" s="86" t="s">
        <v>826</v>
      </c>
      <c r="AM164" s="86" t="s">
        <v>826</v>
      </c>
      <c r="AN164" s="86" t="s">
        <v>826</v>
      </c>
      <c r="AO164" s="86" t="s">
        <v>826</v>
      </c>
      <c r="AP164" s="86" t="s">
        <v>826</v>
      </c>
      <c r="AQ164" s="71" t="s">
        <v>826</v>
      </c>
      <c r="AR164" s="72" t="s">
        <v>826</v>
      </c>
      <c r="AS164" s="72" t="s">
        <v>826</v>
      </c>
      <c r="AT164" s="72" t="s">
        <v>826</v>
      </c>
      <c r="AU164" s="55" t="s">
        <v>826</v>
      </c>
      <c r="AV164" s="55" t="s">
        <v>826</v>
      </c>
      <c r="AW164" s="55" t="s">
        <v>826</v>
      </c>
      <c r="AX164" s="55" t="s">
        <v>826</v>
      </c>
      <c r="AY164" s="48" t="s">
        <v>826</v>
      </c>
      <c r="AZ164" s="48" t="s">
        <v>826</v>
      </c>
      <c r="BA164" s="44" t="s">
        <v>826</v>
      </c>
      <c r="BB164" s="44" t="s">
        <v>826</v>
      </c>
      <c r="BC164" s="57" t="s">
        <v>826</v>
      </c>
      <c r="BD164" s="57" t="s">
        <v>826</v>
      </c>
      <c r="BE164" s="57" t="s">
        <v>826</v>
      </c>
      <c r="BF164" s="57" t="s">
        <v>826</v>
      </c>
      <c r="BG164" s="61" t="s">
        <v>826</v>
      </c>
      <c r="BH164" s="61" t="s">
        <v>826</v>
      </c>
      <c r="BI164" s="61" t="s">
        <v>826</v>
      </c>
      <c r="BJ164" s="61" t="s">
        <v>826</v>
      </c>
      <c r="BK164" s="65" t="s">
        <v>826</v>
      </c>
      <c r="BL164" s="65" t="s">
        <v>826</v>
      </c>
      <c r="BM164" s="66" t="s">
        <v>826</v>
      </c>
      <c r="BN164" s="66"/>
    </row>
    <row r="165" spans="1:66" s="14" customFormat="1" ht="35.1" customHeight="1" x14ac:dyDescent="0.2">
      <c r="A165" s="33" t="s">
        <v>251</v>
      </c>
      <c r="B165" s="125"/>
      <c r="C165" s="33" t="s">
        <v>184</v>
      </c>
      <c r="D165" s="33" t="s">
        <v>1448</v>
      </c>
      <c r="E165" s="174">
        <v>1888</v>
      </c>
      <c r="F165" s="22">
        <v>26</v>
      </c>
      <c r="G165" s="22" t="s">
        <v>431</v>
      </c>
      <c r="H165" s="22">
        <v>26</v>
      </c>
      <c r="I165" s="22" t="s">
        <v>431</v>
      </c>
      <c r="J165" s="142">
        <v>26</v>
      </c>
      <c r="K165" s="142" t="s">
        <v>431</v>
      </c>
      <c r="L165" s="142"/>
      <c r="M165" s="142" t="s">
        <v>1228</v>
      </c>
      <c r="N165" s="165" t="s">
        <v>276</v>
      </c>
      <c r="O165" s="22" t="s">
        <v>634</v>
      </c>
      <c r="P165" s="22" t="s">
        <v>634</v>
      </c>
      <c r="Q165" s="22" t="s">
        <v>1646</v>
      </c>
      <c r="R165" s="98"/>
      <c r="S165" s="98" t="s">
        <v>1262</v>
      </c>
      <c r="T165" s="98" t="s">
        <v>634</v>
      </c>
      <c r="U165" s="39">
        <v>7.0000000000000001E-3</v>
      </c>
      <c r="V165" s="39">
        <v>6.9999999999999999E-4</v>
      </c>
      <c r="W165" s="39" t="s">
        <v>818</v>
      </c>
      <c r="X165" s="39" t="s">
        <v>818</v>
      </c>
      <c r="Y165" s="39" t="s">
        <v>818</v>
      </c>
      <c r="Z165" s="39" t="s">
        <v>790</v>
      </c>
      <c r="AA165" s="42" t="s">
        <v>1522</v>
      </c>
      <c r="AB165" s="42" t="s">
        <v>890</v>
      </c>
      <c r="AC165" s="42" t="s">
        <v>929</v>
      </c>
      <c r="AD165" s="86" t="s">
        <v>276</v>
      </c>
      <c r="AE165" s="86">
        <v>7.0000000000000001E-3</v>
      </c>
      <c r="AF165" s="86" t="s">
        <v>1211</v>
      </c>
      <c r="AG165" s="86">
        <v>7.0000000000000001E-3</v>
      </c>
      <c r="AH165" s="86">
        <v>1</v>
      </c>
      <c r="AI165" s="86">
        <v>7.0000000000000001E-3</v>
      </c>
      <c r="AJ165" s="86" t="s">
        <v>1211</v>
      </c>
      <c r="AK165" s="86">
        <v>6.9999999999999999E-4</v>
      </c>
      <c r="AL165" s="86" t="s">
        <v>1211</v>
      </c>
      <c r="AM165" s="86">
        <v>1</v>
      </c>
      <c r="AN165" s="86">
        <v>6.9999999999999999E-4</v>
      </c>
      <c r="AO165" s="86" t="s">
        <v>1211</v>
      </c>
      <c r="AP165" s="86" t="s">
        <v>818</v>
      </c>
      <c r="AQ165" s="71">
        <v>10</v>
      </c>
      <c r="AR165" s="72">
        <v>1</v>
      </c>
      <c r="AS165" s="72">
        <v>100</v>
      </c>
      <c r="AT165" s="72">
        <v>1</v>
      </c>
      <c r="AU165" s="55">
        <v>10</v>
      </c>
      <c r="AV165" s="55">
        <v>1</v>
      </c>
      <c r="AW165" s="55">
        <v>100</v>
      </c>
      <c r="AX165" s="55">
        <v>1</v>
      </c>
      <c r="AY165" s="48" t="s">
        <v>789</v>
      </c>
      <c r="AZ165" s="48">
        <v>400</v>
      </c>
      <c r="BA165" s="44" t="s">
        <v>789</v>
      </c>
      <c r="BB165" s="44">
        <v>400</v>
      </c>
      <c r="BC165" s="57">
        <v>90</v>
      </c>
      <c r="BD165" s="57">
        <v>367</v>
      </c>
      <c r="BE165" s="57">
        <v>7.0000000000000001E-3</v>
      </c>
      <c r="BF165" s="57">
        <v>6.9999999999999999E-4</v>
      </c>
      <c r="BG165" s="61">
        <v>10000</v>
      </c>
      <c r="BH165" s="61">
        <v>30</v>
      </c>
      <c r="BI165" s="61"/>
      <c r="BJ165" s="61"/>
      <c r="BK165" s="65">
        <v>10000</v>
      </c>
      <c r="BL165" s="65">
        <v>1.8</v>
      </c>
      <c r="BM165" s="66" t="s">
        <v>1156</v>
      </c>
      <c r="BN165" s="66"/>
    </row>
    <row r="166" spans="1:66" s="14" customFormat="1" ht="35.1" customHeight="1" x14ac:dyDescent="0.2">
      <c r="A166" s="33" t="s">
        <v>216</v>
      </c>
      <c r="B166" s="125"/>
      <c r="C166" s="33" t="s">
        <v>152</v>
      </c>
      <c r="D166" s="33" t="s">
        <v>1446</v>
      </c>
      <c r="E166" s="174">
        <v>1235</v>
      </c>
      <c r="F166" s="22">
        <v>27</v>
      </c>
      <c r="G166" s="22" t="s">
        <v>687</v>
      </c>
      <c r="H166" s="22">
        <v>27</v>
      </c>
      <c r="I166" s="22" t="s">
        <v>687</v>
      </c>
      <c r="J166" s="142">
        <v>27</v>
      </c>
      <c r="K166" s="142" t="s">
        <v>431</v>
      </c>
      <c r="L166" s="142"/>
      <c r="M166" s="142"/>
      <c r="N166" s="165" t="s">
        <v>276</v>
      </c>
      <c r="O166" s="22" t="s">
        <v>634</v>
      </c>
      <c r="P166" s="22" t="s">
        <v>634</v>
      </c>
      <c r="Q166" s="22" t="s">
        <v>1646</v>
      </c>
      <c r="R166" s="98"/>
      <c r="S166" s="98" t="s">
        <v>1262</v>
      </c>
      <c r="T166" s="98" t="s">
        <v>634</v>
      </c>
      <c r="U166" s="39">
        <v>0.4</v>
      </c>
      <c r="V166" s="39">
        <v>0.4</v>
      </c>
      <c r="W166" s="39">
        <v>1</v>
      </c>
      <c r="X166" s="39">
        <v>1</v>
      </c>
      <c r="Y166" s="39" t="s">
        <v>818</v>
      </c>
      <c r="Z166" s="39" t="s">
        <v>790</v>
      </c>
      <c r="AA166" s="42" t="s">
        <v>1522</v>
      </c>
      <c r="AB166" s="42" t="s">
        <v>890</v>
      </c>
      <c r="AC166" s="42" t="s">
        <v>929</v>
      </c>
      <c r="AD166" s="86" t="s">
        <v>276</v>
      </c>
      <c r="AE166" s="86">
        <v>0.35</v>
      </c>
      <c r="AF166" s="86" t="s">
        <v>854</v>
      </c>
      <c r="AG166" s="86">
        <v>0.1</v>
      </c>
      <c r="AH166" s="86">
        <v>1</v>
      </c>
      <c r="AI166" s="86">
        <v>0.35</v>
      </c>
      <c r="AJ166" s="86" t="s">
        <v>854</v>
      </c>
      <c r="AK166" s="86">
        <v>0.35</v>
      </c>
      <c r="AL166" s="86" t="s">
        <v>854</v>
      </c>
      <c r="AM166" s="86">
        <v>1</v>
      </c>
      <c r="AN166" s="86">
        <v>0.35</v>
      </c>
      <c r="AO166" s="86" t="s">
        <v>854</v>
      </c>
      <c r="AP166" s="86" t="s">
        <v>818</v>
      </c>
      <c r="AQ166" s="71" t="s">
        <v>827</v>
      </c>
      <c r="AR166" s="72">
        <v>0.35</v>
      </c>
      <c r="AS166" s="72">
        <v>10</v>
      </c>
      <c r="AT166" s="72">
        <v>1</v>
      </c>
      <c r="AU166" s="55" t="s">
        <v>827</v>
      </c>
      <c r="AV166" s="55">
        <v>0.35</v>
      </c>
      <c r="AW166" s="55">
        <v>10</v>
      </c>
      <c r="AX166" s="55">
        <v>1</v>
      </c>
      <c r="AY166" s="48" t="s">
        <v>789</v>
      </c>
      <c r="AZ166" s="48">
        <v>119</v>
      </c>
      <c r="BA166" s="44" t="s">
        <v>789</v>
      </c>
      <c r="BB166" s="44">
        <v>119</v>
      </c>
      <c r="BC166" s="57">
        <v>30</v>
      </c>
      <c r="BD166" s="57">
        <v>1830</v>
      </c>
      <c r="BE166" s="57">
        <v>2.4</v>
      </c>
      <c r="BF166" s="57">
        <v>2.4</v>
      </c>
      <c r="BG166" s="61">
        <v>100</v>
      </c>
      <c r="BH166" s="61">
        <v>18300</v>
      </c>
      <c r="BI166" s="61">
        <v>23.7</v>
      </c>
      <c r="BJ166" s="61">
        <v>23.7</v>
      </c>
      <c r="BK166" s="65" t="s">
        <v>790</v>
      </c>
      <c r="BL166" s="65">
        <v>0.1</v>
      </c>
      <c r="BM166" s="66" t="s">
        <v>1140</v>
      </c>
      <c r="BN166" s="66" t="s">
        <v>1517</v>
      </c>
    </row>
    <row r="167" spans="1:66" s="14" customFormat="1" ht="35.1" customHeight="1" x14ac:dyDescent="0.2">
      <c r="A167" s="33" t="s">
        <v>1185</v>
      </c>
      <c r="B167" s="125"/>
      <c r="C167" s="33" t="s">
        <v>1184</v>
      </c>
      <c r="D167" s="33" t="s">
        <v>1447</v>
      </c>
      <c r="E167" s="174">
        <v>1523</v>
      </c>
      <c r="F167" s="22"/>
      <c r="G167" s="22"/>
      <c r="H167" s="22"/>
      <c r="I167" s="22"/>
      <c r="J167" s="142">
        <v>64</v>
      </c>
      <c r="K167" s="142" t="s">
        <v>687</v>
      </c>
      <c r="L167" s="142"/>
      <c r="M167" s="142" t="s">
        <v>1228</v>
      </c>
      <c r="N167" s="165" t="s">
        <v>276</v>
      </c>
      <c r="O167" s="22"/>
      <c r="P167" s="22"/>
      <c r="Q167" s="22"/>
      <c r="R167" s="98"/>
      <c r="S167" s="98" t="s">
        <v>1261</v>
      </c>
      <c r="T167" s="98" t="s">
        <v>634</v>
      </c>
      <c r="U167" s="39">
        <v>2.7E-4</v>
      </c>
      <c r="V167" s="39">
        <v>2.6999999999999999E-5</v>
      </c>
      <c r="W167" s="39">
        <v>2.5000000000000001E-3</v>
      </c>
      <c r="X167" s="39">
        <v>2.5000000000000001E-4</v>
      </c>
      <c r="Y167" s="39" t="s">
        <v>818</v>
      </c>
      <c r="Z167" s="39" t="s">
        <v>790</v>
      </c>
      <c r="AA167" s="42" t="s">
        <v>1522</v>
      </c>
      <c r="AB167" s="42" t="s">
        <v>1213</v>
      </c>
      <c r="AC167" s="42" t="s">
        <v>929</v>
      </c>
      <c r="AD167" s="86" t="s">
        <v>276</v>
      </c>
      <c r="AE167" s="86">
        <v>2.7E-4</v>
      </c>
      <c r="AF167" s="86" t="s">
        <v>854</v>
      </c>
      <c r="AG167" s="86">
        <v>2.7E-4</v>
      </c>
      <c r="AH167" s="86">
        <v>2.5000000000000001E-3</v>
      </c>
      <c r="AI167" s="86">
        <v>2.7E-4</v>
      </c>
      <c r="AJ167" s="86" t="s">
        <v>854</v>
      </c>
      <c r="AK167" s="86">
        <v>2.6999999999999999E-5</v>
      </c>
      <c r="AL167" s="86" t="s">
        <v>854</v>
      </c>
      <c r="AM167" s="86">
        <v>2.5000000000000001E-4</v>
      </c>
      <c r="AN167" s="86">
        <v>2.6999999999999999E-5</v>
      </c>
      <c r="AO167" s="86" t="s">
        <v>854</v>
      </c>
      <c r="AP167" s="86" t="s">
        <v>818</v>
      </c>
      <c r="AQ167" s="71">
        <v>50</v>
      </c>
      <c r="AR167" s="72">
        <v>2.7E-4</v>
      </c>
      <c r="AS167" s="72">
        <v>10</v>
      </c>
      <c r="AT167" s="72">
        <v>2.5000000000000001E-3</v>
      </c>
      <c r="AU167" s="55">
        <v>500</v>
      </c>
      <c r="AV167" s="55">
        <v>2.6999999999999999E-5</v>
      </c>
      <c r="AW167" s="55">
        <v>100</v>
      </c>
      <c r="AX167" s="55">
        <v>2.5000000000000001E-4</v>
      </c>
      <c r="AY167" s="48">
        <v>100</v>
      </c>
      <c r="AZ167" s="48">
        <v>2E-3</v>
      </c>
      <c r="BA167" s="44">
        <v>1000</v>
      </c>
      <c r="BB167" s="44">
        <v>2.0000000000000001E-4</v>
      </c>
      <c r="BC167" s="57">
        <v>10</v>
      </c>
      <c r="BD167" s="57" t="s">
        <v>1294</v>
      </c>
      <c r="BE167" s="57">
        <v>1654.5</v>
      </c>
      <c r="BF167" s="57" t="s">
        <v>1058</v>
      </c>
      <c r="BG167" s="61">
        <v>10</v>
      </c>
      <c r="BH167" s="61">
        <v>6134.97</v>
      </c>
      <c r="BI167" s="61">
        <v>0.18</v>
      </c>
      <c r="BJ167" s="61" t="s">
        <v>1058</v>
      </c>
      <c r="BK167" s="65" t="s">
        <v>790</v>
      </c>
      <c r="BL167" s="65">
        <v>0.1</v>
      </c>
      <c r="BM167" s="66" t="s">
        <v>1140</v>
      </c>
      <c r="BN167" s="66" t="s">
        <v>1517</v>
      </c>
    </row>
    <row r="168" spans="1:66" s="14" customFormat="1" ht="35.1" customHeight="1" x14ac:dyDescent="0.2">
      <c r="A168" s="33" t="s">
        <v>399</v>
      </c>
      <c r="B168" s="125"/>
      <c r="C168" s="33" t="s">
        <v>400</v>
      </c>
      <c r="D168" s="33" t="s">
        <v>400</v>
      </c>
      <c r="E168" s="174">
        <v>1847</v>
      </c>
      <c r="F168" s="22"/>
      <c r="G168" s="22"/>
      <c r="H168" s="22"/>
      <c r="I168" s="22"/>
      <c r="J168" s="142"/>
      <c r="K168" s="142"/>
      <c r="L168" s="142"/>
      <c r="M168" s="142"/>
      <c r="N168" s="165"/>
      <c r="O168" s="22"/>
      <c r="P168" s="22" t="s">
        <v>633</v>
      </c>
      <c r="Q168" s="22" t="s">
        <v>1647</v>
      </c>
      <c r="R168" s="98"/>
      <c r="S168" s="98"/>
      <c r="T168" s="98" t="s">
        <v>1647</v>
      </c>
      <c r="U168" s="39" t="s">
        <v>790</v>
      </c>
      <c r="V168" s="39" t="s">
        <v>790</v>
      </c>
      <c r="W168" s="39" t="s">
        <v>790</v>
      </c>
      <c r="X168" s="39" t="s">
        <v>790</v>
      </c>
      <c r="Y168" s="39" t="s">
        <v>790</v>
      </c>
      <c r="Z168" s="39">
        <v>82</v>
      </c>
      <c r="AA168" s="42" t="s">
        <v>1100</v>
      </c>
      <c r="AB168" s="42" t="s">
        <v>918</v>
      </c>
      <c r="AC168" s="42">
        <v>41236</v>
      </c>
      <c r="AD168" s="86" t="s">
        <v>862</v>
      </c>
      <c r="AE168" s="86">
        <v>37.265306122448997</v>
      </c>
      <c r="AF168" s="86" t="s">
        <v>1234</v>
      </c>
      <c r="AG168" s="86">
        <v>37.265306122448997</v>
      </c>
      <c r="AH168" s="86">
        <v>82</v>
      </c>
      <c r="AI168" s="86">
        <v>82</v>
      </c>
      <c r="AJ168" s="86" t="s">
        <v>854</v>
      </c>
      <c r="AK168" s="86">
        <v>8</v>
      </c>
      <c r="AL168" s="86" t="s">
        <v>854</v>
      </c>
      <c r="AM168" s="86">
        <v>8</v>
      </c>
      <c r="AN168" s="86">
        <v>8</v>
      </c>
      <c r="AO168" s="86" t="s">
        <v>854</v>
      </c>
      <c r="AP168" s="86" t="s">
        <v>818</v>
      </c>
      <c r="AQ168" s="71">
        <v>10</v>
      </c>
      <c r="AR168" s="72">
        <v>82</v>
      </c>
      <c r="AS168" s="72" t="s">
        <v>834</v>
      </c>
      <c r="AT168" s="72">
        <v>82</v>
      </c>
      <c r="AU168" s="55">
        <v>100</v>
      </c>
      <c r="AV168" s="55">
        <v>8</v>
      </c>
      <c r="AW168" s="55" t="s">
        <v>833</v>
      </c>
      <c r="AX168" s="55">
        <v>8</v>
      </c>
      <c r="AY168" s="48" t="s">
        <v>789</v>
      </c>
      <c r="AZ168" s="48">
        <v>1681</v>
      </c>
      <c r="BA168" s="44" t="s">
        <v>789</v>
      </c>
      <c r="BB168" s="44">
        <v>168</v>
      </c>
      <c r="BC168" s="57">
        <v>30</v>
      </c>
      <c r="BD168" s="57">
        <v>6667</v>
      </c>
      <c r="BE168" s="57">
        <v>136.0612244897959</v>
      </c>
      <c r="BF168" s="57">
        <v>136.0612244897959</v>
      </c>
      <c r="BG168" s="61">
        <v>300</v>
      </c>
      <c r="BH168" s="61">
        <v>1826</v>
      </c>
      <c r="BI168" s="61">
        <v>37.265306122448997</v>
      </c>
      <c r="BJ168" s="61">
        <v>37.265306122448976</v>
      </c>
      <c r="BK168" s="65">
        <v>300</v>
      </c>
      <c r="BL168" s="65">
        <v>105</v>
      </c>
      <c r="BM168" s="66" t="s">
        <v>1156</v>
      </c>
      <c r="BN168" s="66"/>
    </row>
    <row r="169" spans="1:66" s="14" customFormat="1" ht="35.1" customHeight="1" x14ac:dyDescent="0.2">
      <c r="A169" s="33" t="s">
        <v>235</v>
      </c>
      <c r="B169" s="125"/>
      <c r="C169" s="33" t="s">
        <v>170</v>
      </c>
      <c r="D169" s="33" t="s">
        <v>1452</v>
      </c>
      <c r="E169" s="174">
        <v>1382</v>
      </c>
      <c r="F169" s="22">
        <v>20</v>
      </c>
      <c r="G169" s="22" t="s">
        <v>687</v>
      </c>
      <c r="H169" s="22">
        <v>20</v>
      </c>
      <c r="I169" s="22" t="s">
        <v>687</v>
      </c>
      <c r="J169" s="142">
        <v>20</v>
      </c>
      <c r="K169" s="142" t="s">
        <v>431</v>
      </c>
      <c r="L169" s="142"/>
      <c r="M169" s="142" t="s">
        <v>1228</v>
      </c>
      <c r="N169" s="165" t="s">
        <v>434</v>
      </c>
      <c r="O169" s="22" t="s">
        <v>634</v>
      </c>
      <c r="P169" s="22" t="s">
        <v>634</v>
      </c>
      <c r="Q169" s="22" t="s">
        <v>1646</v>
      </c>
      <c r="R169" s="98"/>
      <c r="S169" s="98" t="s">
        <v>1262</v>
      </c>
      <c r="T169" s="98" t="s">
        <v>634</v>
      </c>
      <c r="U169" s="39">
        <v>1.2</v>
      </c>
      <c r="V169" s="39">
        <v>1.3</v>
      </c>
      <c r="W169" s="39">
        <v>14</v>
      </c>
      <c r="X169" s="39">
        <v>14</v>
      </c>
      <c r="Y169" s="39" t="s">
        <v>818</v>
      </c>
      <c r="Z169" s="39" t="s">
        <v>790</v>
      </c>
      <c r="AA169" s="42" t="s">
        <v>1522</v>
      </c>
      <c r="AB169" s="42" t="s">
        <v>891</v>
      </c>
      <c r="AC169" s="42" t="s">
        <v>929</v>
      </c>
      <c r="AD169" s="86" t="s">
        <v>1233</v>
      </c>
      <c r="AE169" s="86">
        <v>1.2</v>
      </c>
      <c r="AF169" s="86" t="s">
        <v>854</v>
      </c>
      <c r="AG169" s="86">
        <v>1.2</v>
      </c>
      <c r="AH169" s="86">
        <v>14.25</v>
      </c>
      <c r="AI169" s="86">
        <v>1.2</v>
      </c>
      <c r="AJ169" s="86" t="s">
        <v>854</v>
      </c>
      <c r="AK169" s="86">
        <v>1.3</v>
      </c>
      <c r="AL169" s="86" t="s">
        <v>854</v>
      </c>
      <c r="AM169" s="86">
        <v>14.25</v>
      </c>
      <c r="AN169" s="86">
        <v>1.3</v>
      </c>
      <c r="AO169" s="86" t="s">
        <v>854</v>
      </c>
      <c r="AP169" s="86" t="s">
        <v>818</v>
      </c>
      <c r="AQ169" s="71" t="s">
        <v>839</v>
      </c>
      <c r="AR169" s="72">
        <v>1.2</v>
      </c>
      <c r="AS169" s="72" t="s">
        <v>827</v>
      </c>
      <c r="AT169" s="72">
        <v>14.25</v>
      </c>
      <c r="AU169" s="55" t="s">
        <v>827</v>
      </c>
      <c r="AV169" s="55">
        <v>1.3</v>
      </c>
      <c r="AW169" s="55" t="s">
        <v>827</v>
      </c>
      <c r="AX169" s="55">
        <v>14.25</v>
      </c>
      <c r="AY169" s="48" t="s">
        <v>827</v>
      </c>
      <c r="AZ169" s="48" t="s">
        <v>831</v>
      </c>
      <c r="BA169" s="44" t="s">
        <v>827</v>
      </c>
      <c r="BB169" s="44">
        <v>123</v>
      </c>
      <c r="BC169" s="57" t="s">
        <v>827</v>
      </c>
      <c r="BD169" s="57">
        <v>3600</v>
      </c>
      <c r="BE169" s="57">
        <v>2.2999999999999998</v>
      </c>
      <c r="BF169" s="57">
        <v>2.2999999999999998</v>
      </c>
      <c r="BG169" s="61" t="s">
        <v>841</v>
      </c>
      <c r="BH169" s="61" t="s">
        <v>832</v>
      </c>
      <c r="BI169" s="61"/>
      <c r="BJ169" s="61"/>
      <c r="BK169" s="65" t="s">
        <v>790</v>
      </c>
      <c r="BL169" s="65">
        <v>10</v>
      </c>
      <c r="BM169" s="66" t="s">
        <v>1140</v>
      </c>
      <c r="BN169" s="66" t="s">
        <v>1517</v>
      </c>
    </row>
    <row r="170" spans="1:66" s="14" customFormat="1" ht="35.1" customHeight="1" x14ac:dyDescent="0.2">
      <c r="A170" s="33" t="s">
        <v>414</v>
      </c>
      <c r="B170" s="125"/>
      <c r="C170" s="33" t="s">
        <v>1453</v>
      </c>
      <c r="D170" s="33" t="s">
        <v>280</v>
      </c>
      <c r="E170" s="174"/>
      <c r="F170" s="22"/>
      <c r="G170" s="22"/>
      <c r="H170" s="22">
        <v>36</v>
      </c>
      <c r="I170" s="22" t="s">
        <v>431</v>
      </c>
      <c r="J170" s="142">
        <v>36</v>
      </c>
      <c r="K170" s="142" t="s">
        <v>431</v>
      </c>
      <c r="L170" s="142"/>
      <c r="M170" s="142" t="s">
        <v>1228</v>
      </c>
      <c r="N170" s="165" t="s">
        <v>276</v>
      </c>
      <c r="O170" s="22"/>
      <c r="P170" s="22" t="s">
        <v>634</v>
      </c>
      <c r="Q170" s="22" t="s">
        <v>1646</v>
      </c>
      <c r="R170" s="98"/>
      <c r="S170" s="98" t="s">
        <v>1262</v>
      </c>
      <c r="T170" s="98" t="s">
        <v>634</v>
      </c>
      <c r="U170" s="39">
        <v>0.15</v>
      </c>
      <c r="V170" s="39">
        <v>1.4999999999999999E-2</v>
      </c>
      <c r="W170" s="39">
        <v>2.7</v>
      </c>
      <c r="X170" s="39">
        <v>0.54</v>
      </c>
      <c r="Y170" s="39" t="s">
        <v>818</v>
      </c>
      <c r="Z170" s="39" t="s">
        <v>790</v>
      </c>
      <c r="AA170" s="42" t="s">
        <v>1522</v>
      </c>
      <c r="AB170" s="42" t="s">
        <v>891</v>
      </c>
      <c r="AC170" s="42" t="s">
        <v>1549</v>
      </c>
      <c r="AD170" s="86" t="s">
        <v>276</v>
      </c>
      <c r="AE170" s="86">
        <v>0.152</v>
      </c>
      <c r="AF170" s="86" t="s">
        <v>854</v>
      </c>
      <c r="AG170" s="86">
        <v>0.1</v>
      </c>
      <c r="AH170" s="86">
        <v>2.7</v>
      </c>
      <c r="AI170" s="86">
        <v>0.152</v>
      </c>
      <c r="AJ170" s="86" t="s">
        <v>854</v>
      </c>
      <c r="AK170" s="86">
        <v>1.52E-2</v>
      </c>
      <c r="AL170" s="86" t="s">
        <v>854</v>
      </c>
      <c r="AM170" s="86">
        <v>0.54</v>
      </c>
      <c r="AN170" s="86">
        <v>1.52E-2</v>
      </c>
      <c r="AO170" s="86" t="s">
        <v>854</v>
      </c>
      <c r="AP170" s="86" t="s">
        <v>818</v>
      </c>
      <c r="AQ170" s="71">
        <v>10</v>
      </c>
      <c r="AR170" s="72">
        <v>0.152</v>
      </c>
      <c r="AS170" s="72">
        <v>10</v>
      </c>
      <c r="AT170" s="72">
        <v>2.7</v>
      </c>
      <c r="AU170" s="55">
        <v>100</v>
      </c>
      <c r="AV170" s="55">
        <v>1.52E-2</v>
      </c>
      <c r="AW170" s="55">
        <v>50</v>
      </c>
      <c r="AX170" s="55">
        <v>0.54</v>
      </c>
      <c r="AY170" s="48">
        <v>100</v>
      </c>
      <c r="AZ170" s="48">
        <v>5.5</v>
      </c>
      <c r="BA170" s="44">
        <v>1000</v>
      </c>
      <c r="BB170" s="44">
        <v>0.55000000000000004</v>
      </c>
      <c r="BC170" s="57">
        <v>30</v>
      </c>
      <c r="BD170" s="57">
        <v>13333</v>
      </c>
      <c r="BE170" s="57">
        <v>0.18</v>
      </c>
      <c r="BF170" s="57">
        <v>1.7999999999999999E-2</v>
      </c>
      <c r="BG170" s="61">
        <v>100</v>
      </c>
      <c r="BH170" s="61">
        <v>12174</v>
      </c>
      <c r="BI170" s="61">
        <v>0.16</v>
      </c>
      <c r="BJ170" s="61">
        <v>1.6E-2</v>
      </c>
      <c r="BK170" s="65" t="s">
        <v>790</v>
      </c>
      <c r="BL170" s="65">
        <v>0.1</v>
      </c>
      <c r="BM170" s="66" t="s">
        <v>1140</v>
      </c>
      <c r="BN170" s="66" t="s">
        <v>1517</v>
      </c>
    </row>
    <row r="171" spans="1:66" s="14" customFormat="1" ht="78.75" x14ac:dyDescent="0.2">
      <c r="A171" s="33"/>
      <c r="B171" s="125"/>
      <c r="C171" s="33" t="s">
        <v>1204</v>
      </c>
      <c r="D171" s="33" t="s">
        <v>1204</v>
      </c>
      <c r="E171" s="126" t="s">
        <v>652</v>
      </c>
      <c r="F171" s="22"/>
      <c r="G171" s="22"/>
      <c r="H171" s="22"/>
      <c r="I171" s="22"/>
      <c r="J171" s="142">
        <v>65</v>
      </c>
      <c r="K171" s="142" t="s">
        <v>431</v>
      </c>
      <c r="L171" s="142" t="s">
        <v>1227</v>
      </c>
      <c r="M171" s="142" t="s">
        <v>1228</v>
      </c>
      <c r="N171" s="165" t="s">
        <v>1541</v>
      </c>
      <c r="O171" s="22"/>
      <c r="P171" s="22" t="s">
        <v>634</v>
      </c>
      <c r="Q171" s="22" t="s">
        <v>1646</v>
      </c>
      <c r="R171" s="98"/>
      <c r="S171" s="98" t="s">
        <v>1261</v>
      </c>
      <c r="T171" s="98" t="s">
        <v>634</v>
      </c>
      <c r="U171" s="39" t="s">
        <v>1205</v>
      </c>
      <c r="V171" s="39" t="s">
        <v>1205</v>
      </c>
      <c r="W171" s="39" t="s">
        <v>790</v>
      </c>
      <c r="X171" s="39" t="s">
        <v>790</v>
      </c>
      <c r="Y171" s="39">
        <v>7.6999999999999999E-2</v>
      </c>
      <c r="Z171" s="39" t="s">
        <v>790</v>
      </c>
      <c r="AA171" s="42" t="s">
        <v>1522</v>
      </c>
      <c r="AB171" s="42" t="s">
        <v>1203</v>
      </c>
      <c r="AC171" s="42" t="s">
        <v>929</v>
      </c>
      <c r="AD171" s="86" t="s">
        <v>1233</v>
      </c>
      <c r="AE171" s="86" t="s">
        <v>748</v>
      </c>
      <c r="AF171" s="86" t="s">
        <v>790</v>
      </c>
      <c r="AG171" s="86" t="s">
        <v>748</v>
      </c>
      <c r="AH171" s="86" t="s">
        <v>791</v>
      </c>
      <c r="AI171" s="86" t="s">
        <v>748</v>
      </c>
      <c r="AJ171" s="86" t="s">
        <v>790</v>
      </c>
      <c r="AK171" s="86" t="s">
        <v>748</v>
      </c>
      <c r="AL171" s="86" t="s">
        <v>790</v>
      </c>
      <c r="AM171" s="86" t="s">
        <v>791</v>
      </c>
      <c r="AN171" s="86" t="s">
        <v>748</v>
      </c>
      <c r="AO171" s="86" t="s">
        <v>790</v>
      </c>
      <c r="AP171" s="86">
        <v>7.6999999999999999E-2</v>
      </c>
      <c r="AQ171" s="71" t="s">
        <v>790</v>
      </c>
      <c r="AR171" s="72" t="s">
        <v>791</v>
      </c>
      <c r="AS171" s="72" t="s">
        <v>790</v>
      </c>
      <c r="AT171" s="72" t="s">
        <v>791</v>
      </c>
      <c r="AU171" s="55" t="s">
        <v>790</v>
      </c>
      <c r="AV171" s="55" t="s">
        <v>791</v>
      </c>
      <c r="AW171" s="55" t="s">
        <v>790</v>
      </c>
      <c r="AX171" s="55" t="s">
        <v>791</v>
      </c>
      <c r="AY171" s="48" t="s">
        <v>790</v>
      </c>
      <c r="AZ171" s="48" t="s">
        <v>791</v>
      </c>
      <c r="BA171" s="44" t="s">
        <v>790</v>
      </c>
      <c r="BB171" s="44" t="s">
        <v>791</v>
      </c>
      <c r="BC171" s="57" t="s">
        <v>790</v>
      </c>
      <c r="BD171" s="57" t="s">
        <v>1207</v>
      </c>
      <c r="BE171" s="57" t="s">
        <v>1208</v>
      </c>
      <c r="BF171" s="57" t="s">
        <v>1208</v>
      </c>
      <c r="BG171" s="61" t="s">
        <v>790</v>
      </c>
      <c r="BH171" s="61" t="s">
        <v>1207</v>
      </c>
      <c r="BI171" s="61" t="s">
        <v>1208</v>
      </c>
      <c r="BJ171" s="61" t="s">
        <v>1208</v>
      </c>
      <c r="BK171" s="65" t="s">
        <v>790</v>
      </c>
      <c r="BL171" s="65" t="s">
        <v>1207</v>
      </c>
      <c r="BM171" s="66" t="s">
        <v>790</v>
      </c>
      <c r="BN171" s="66"/>
    </row>
    <row r="172" spans="1:66" s="14" customFormat="1" ht="35.1" customHeight="1" x14ac:dyDescent="0.2">
      <c r="A172" s="25" t="s">
        <v>129</v>
      </c>
      <c r="B172" s="123"/>
      <c r="C172" s="26" t="s">
        <v>910</v>
      </c>
      <c r="D172" s="26" t="s">
        <v>1458</v>
      </c>
      <c r="E172" s="129">
        <v>1694</v>
      </c>
      <c r="F172" s="22"/>
      <c r="G172" s="22"/>
      <c r="H172" s="22"/>
      <c r="I172" s="22"/>
      <c r="J172" s="142"/>
      <c r="K172" s="142"/>
      <c r="L172" s="142"/>
      <c r="M172" s="142"/>
      <c r="N172" s="165"/>
      <c r="O172" s="22"/>
      <c r="P172" s="22" t="s">
        <v>633</v>
      </c>
      <c r="Q172" s="22" t="s">
        <v>1647</v>
      </c>
      <c r="R172" s="98"/>
      <c r="S172" s="98"/>
      <c r="T172" s="98" t="s">
        <v>1647</v>
      </c>
      <c r="U172" s="39" t="s">
        <v>790</v>
      </c>
      <c r="V172" s="39" t="s">
        <v>790</v>
      </c>
      <c r="W172" s="39" t="s">
        <v>790</v>
      </c>
      <c r="X172" s="39" t="s">
        <v>790</v>
      </c>
      <c r="Y172" s="39" t="s">
        <v>790</v>
      </c>
      <c r="Z172" s="39">
        <v>1</v>
      </c>
      <c r="AA172" s="42" t="s">
        <v>1100</v>
      </c>
      <c r="AB172" s="42" t="s">
        <v>916</v>
      </c>
      <c r="AC172" s="42">
        <v>40613</v>
      </c>
      <c r="AD172" s="86" t="s">
        <v>865</v>
      </c>
      <c r="AE172" s="86">
        <v>1</v>
      </c>
      <c r="AF172" s="86" t="s">
        <v>854</v>
      </c>
      <c r="AG172" s="86">
        <v>0.1</v>
      </c>
      <c r="AH172" s="86">
        <v>1.44</v>
      </c>
      <c r="AI172" s="86">
        <v>1</v>
      </c>
      <c r="AJ172" s="86" t="s">
        <v>854</v>
      </c>
      <c r="AK172" s="86">
        <v>0.1</v>
      </c>
      <c r="AL172" s="86" t="s">
        <v>1256</v>
      </c>
      <c r="AM172" s="86">
        <v>0.14399999999999999</v>
      </c>
      <c r="AN172" s="86">
        <v>0.1</v>
      </c>
      <c r="AO172" s="86" t="s">
        <v>854</v>
      </c>
      <c r="AP172" s="86" t="s">
        <v>818</v>
      </c>
      <c r="AQ172" s="71">
        <v>10</v>
      </c>
      <c r="AR172" s="72">
        <v>1</v>
      </c>
      <c r="AS172" s="72">
        <v>100</v>
      </c>
      <c r="AT172" s="72">
        <v>1.44</v>
      </c>
      <c r="AU172" s="55">
        <v>100</v>
      </c>
      <c r="AV172" s="55">
        <v>0.1</v>
      </c>
      <c r="AW172" s="55">
        <v>1000</v>
      </c>
      <c r="AX172" s="55">
        <v>0.14399999999999999</v>
      </c>
      <c r="AY172" s="48" t="s">
        <v>789</v>
      </c>
      <c r="AZ172" s="48">
        <v>51</v>
      </c>
      <c r="BA172" s="44" t="s">
        <v>789</v>
      </c>
      <c r="BB172" s="44">
        <v>5</v>
      </c>
      <c r="BC172" s="57">
        <v>30</v>
      </c>
      <c r="BD172" s="57">
        <v>2450</v>
      </c>
      <c r="BE172" s="76">
        <v>31.410256410256409</v>
      </c>
      <c r="BF172" s="76">
        <v>31.410256410256409</v>
      </c>
      <c r="BG172" s="61">
        <v>1000</v>
      </c>
      <c r="BH172" s="61">
        <v>182.6</v>
      </c>
      <c r="BI172" s="79">
        <v>2.3410256410256411</v>
      </c>
      <c r="BJ172" s="79">
        <v>2.3410256410256411</v>
      </c>
      <c r="BK172" s="65" t="s">
        <v>790</v>
      </c>
      <c r="BL172" s="65">
        <v>0.1</v>
      </c>
      <c r="BM172" s="65" t="s">
        <v>1140</v>
      </c>
      <c r="BN172" s="65" t="s">
        <v>1517</v>
      </c>
    </row>
    <row r="173" spans="1:66" s="14" customFormat="1" ht="35.1" customHeight="1" x14ac:dyDescent="0.2">
      <c r="A173" s="33" t="s">
        <v>132</v>
      </c>
      <c r="B173" s="125"/>
      <c r="C173" s="33" t="s">
        <v>64</v>
      </c>
      <c r="D173" s="33" t="s">
        <v>64</v>
      </c>
      <c r="E173" s="126">
        <v>1269</v>
      </c>
      <c r="F173" s="22"/>
      <c r="G173" s="22"/>
      <c r="H173" s="22">
        <v>45</v>
      </c>
      <c r="I173" s="22" t="s">
        <v>687</v>
      </c>
      <c r="J173" s="142">
        <v>45</v>
      </c>
      <c r="K173" s="142" t="s">
        <v>687</v>
      </c>
      <c r="L173" s="142"/>
      <c r="M173" s="142"/>
      <c r="N173" s="165" t="s">
        <v>276</v>
      </c>
      <c r="O173" s="22"/>
      <c r="P173" s="22" t="s">
        <v>634</v>
      </c>
      <c r="Q173" s="22" t="s">
        <v>1646</v>
      </c>
      <c r="R173" s="98"/>
      <c r="S173" s="98" t="s">
        <v>1262</v>
      </c>
      <c r="T173" s="98" t="s">
        <v>634</v>
      </c>
      <c r="U173" s="39">
        <v>6.5000000000000002E-2</v>
      </c>
      <c r="V173" s="39">
        <v>6.4999999999999997E-3</v>
      </c>
      <c r="W173" s="39">
        <v>0.34</v>
      </c>
      <c r="X173" s="39">
        <v>3.4000000000000002E-2</v>
      </c>
      <c r="Y173" s="39" t="s">
        <v>818</v>
      </c>
      <c r="Z173" s="39" t="s">
        <v>790</v>
      </c>
      <c r="AA173" s="42" t="s">
        <v>1522</v>
      </c>
      <c r="AB173" s="42" t="s">
        <v>891</v>
      </c>
      <c r="AC173" s="42" t="s">
        <v>929</v>
      </c>
      <c r="AD173" s="86" t="s">
        <v>276</v>
      </c>
      <c r="AE173" s="86">
        <v>6.5000000000000002E-2</v>
      </c>
      <c r="AF173" s="86" t="s">
        <v>854</v>
      </c>
      <c r="AG173" s="86">
        <v>6.5000000000000002E-2</v>
      </c>
      <c r="AH173" s="86">
        <v>0.34</v>
      </c>
      <c r="AI173" s="86">
        <v>6.5000000000000002E-2</v>
      </c>
      <c r="AJ173" s="86" t="s">
        <v>854</v>
      </c>
      <c r="AK173" s="86">
        <v>6.4999999999999997E-3</v>
      </c>
      <c r="AL173" s="86" t="s">
        <v>854</v>
      </c>
      <c r="AM173" s="86">
        <v>3.4000000000000002E-2</v>
      </c>
      <c r="AN173" s="86">
        <v>6.4999999999999997E-3</v>
      </c>
      <c r="AO173" s="86" t="s">
        <v>854</v>
      </c>
      <c r="AP173" s="86" t="s">
        <v>818</v>
      </c>
      <c r="AQ173" s="72">
        <v>10</v>
      </c>
      <c r="AR173" s="72">
        <v>6.5000000000000002E-2</v>
      </c>
      <c r="AS173" s="72">
        <v>10</v>
      </c>
      <c r="AT173" s="72">
        <v>0.34</v>
      </c>
      <c r="AU173" s="55">
        <v>100</v>
      </c>
      <c r="AV173" s="55">
        <v>6.4999999999999997E-3</v>
      </c>
      <c r="AW173" s="55">
        <v>100</v>
      </c>
      <c r="AX173" s="55">
        <v>3.4000000000000002E-2</v>
      </c>
      <c r="AY173" s="48" t="s">
        <v>789</v>
      </c>
      <c r="AZ173" s="48" t="s">
        <v>791</v>
      </c>
      <c r="BA173" s="44" t="s">
        <v>789</v>
      </c>
      <c r="BB173" s="44" t="s">
        <v>791</v>
      </c>
      <c r="BC173" s="57">
        <v>30</v>
      </c>
      <c r="BD173" s="57">
        <v>67</v>
      </c>
      <c r="BE173" s="57">
        <v>0.37</v>
      </c>
      <c r="BF173" s="57">
        <v>0.37</v>
      </c>
      <c r="BG173" s="61">
        <v>100</v>
      </c>
      <c r="BH173" s="61">
        <v>61</v>
      </c>
      <c r="BI173" s="61">
        <v>0.34</v>
      </c>
      <c r="BJ173" s="61">
        <v>0.34</v>
      </c>
      <c r="BK173" s="65" t="s">
        <v>790</v>
      </c>
      <c r="BL173" s="65">
        <v>0.1</v>
      </c>
      <c r="BM173" s="66" t="s">
        <v>1140</v>
      </c>
      <c r="BN173" s="66" t="s">
        <v>1517</v>
      </c>
    </row>
    <row r="174" spans="1:66" s="14" customFormat="1" ht="35.1" customHeight="1" x14ac:dyDescent="0.2">
      <c r="A174" s="33" t="s">
        <v>628</v>
      </c>
      <c r="B174" s="125"/>
      <c r="C174" s="33" t="s">
        <v>629</v>
      </c>
      <c r="D174" s="33" t="s">
        <v>1460</v>
      </c>
      <c r="E174" s="126">
        <v>2919</v>
      </c>
      <c r="F174" s="22">
        <v>5</v>
      </c>
      <c r="G174" s="22" t="s">
        <v>687</v>
      </c>
      <c r="H174" s="22">
        <v>5</v>
      </c>
      <c r="I174" s="22" t="s">
        <v>431</v>
      </c>
      <c r="J174" s="142">
        <v>5</v>
      </c>
      <c r="K174" s="142" t="s">
        <v>431</v>
      </c>
      <c r="L174" s="142" t="s">
        <v>1227</v>
      </c>
      <c r="M174" s="142" t="s">
        <v>1228</v>
      </c>
      <c r="N174" s="165" t="s">
        <v>1536</v>
      </c>
      <c r="O174" s="22" t="s">
        <v>634</v>
      </c>
      <c r="P174" s="22" t="s">
        <v>634</v>
      </c>
      <c r="Q174" s="22" t="s">
        <v>1646</v>
      </c>
      <c r="R174" s="98"/>
      <c r="S174" s="98" t="s">
        <v>1114</v>
      </c>
      <c r="T174" s="98" t="s">
        <v>634</v>
      </c>
      <c r="U174" s="39" t="s">
        <v>826</v>
      </c>
      <c r="V174" s="39" t="s">
        <v>826</v>
      </c>
      <c r="W174" s="39" t="s">
        <v>826</v>
      </c>
      <c r="X174" s="39" t="s">
        <v>826</v>
      </c>
      <c r="Y174" s="39" t="s">
        <v>826</v>
      </c>
      <c r="Z174" s="39" t="s">
        <v>790</v>
      </c>
      <c r="AA174" s="42" t="s">
        <v>1522</v>
      </c>
      <c r="AB174" s="42" t="s">
        <v>1154</v>
      </c>
      <c r="AC174" s="42" t="s">
        <v>929</v>
      </c>
      <c r="AD174" s="86" t="s">
        <v>1233</v>
      </c>
      <c r="AE174" s="86" t="s">
        <v>826</v>
      </c>
      <c r="AF174" s="86" t="s">
        <v>826</v>
      </c>
      <c r="AG174" s="86" t="s">
        <v>826</v>
      </c>
      <c r="AH174" s="86" t="s">
        <v>826</v>
      </c>
      <c r="AI174" s="86" t="s">
        <v>826</v>
      </c>
      <c r="AJ174" s="86" t="s">
        <v>826</v>
      </c>
      <c r="AK174" s="86" t="s">
        <v>826</v>
      </c>
      <c r="AL174" s="86" t="s">
        <v>826</v>
      </c>
      <c r="AM174" s="86" t="s">
        <v>826</v>
      </c>
      <c r="AN174" s="86" t="s">
        <v>826</v>
      </c>
      <c r="AO174" s="86" t="s">
        <v>826</v>
      </c>
      <c r="AP174" s="86" t="s">
        <v>826</v>
      </c>
      <c r="AQ174" s="72" t="s">
        <v>826</v>
      </c>
      <c r="AR174" s="72" t="s">
        <v>826</v>
      </c>
      <c r="AS174" s="72" t="s">
        <v>826</v>
      </c>
      <c r="AT174" s="72" t="s">
        <v>826</v>
      </c>
      <c r="AU174" s="55" t="s">
        <v>826</v>
      </c>
      <c r="AV174" s="55" t="s">
        <v>826</v>
      </c>
      <c r="AW174" s="55" t="s">
        <v>826</v>
      </c>
      <c r="AX174" s="55" t="s">
        <v>826</v>
      </c>
      <c r="AY174" s="48" t="s">
        <v>826</v>
      </c>
      <c r="AZ174" s="48" t="s">
        <v>826</v>
      </c>
      <c r="BA174" s="44" t="s">
        <v>826</v>
      </c>
      <c r="BB174" s="44" t="s">
        <v>826</v>
      </c>
      <c r="BC174" s="57" t="s">
        <v>826</v>
      </c>
      <c r="BD174" s="57" t="s">
        <v>826</v>
      </c>
      <c r="BE174" s="57" t="s">
        <v>826</v>
      </c>
      <c r="BF174" s="57" t="s">
        <v>826</v>
      </c>
      <c r="BG174" s="61" t="s">
        <v>826</v>
      </c>
      <c r="BH174" s="61" t="s">
        <v>826</v>
      </c>
      <c r="BI174" s="61" t="s">
        <v>826</v>
      </c>
      <c r="BJ174" s="61" t="s">
        <v>826</v>
      </c>
      <c r="BK174" s="65" t="s">
        <v>826</v>
      </c>
      <c r="BL174" s="65" t="s">
        <v>826</v>
      </c>
      <c r="BM174" s="66" t="s">
        <v>826</v>
      </c>
      <c r="BN174" s="66"/>
    </row>
    <row r="175" spans="1:66" s="14" customFormat="1" ht="35.1" customHeight="1" x14ac:dyDescent="0.2">
      <c r="A175" s="33" t="s">
        <v>217</v>
      </c>
      <c r="B175" s="125"/>
      <c r="C175" s="33" t="s">
        <v>153</v>
      </c>
      <c r="D175" s="33" t="s">
        <v>1465</v>
      </c>
      <c r="E175" s="126">
        <v>1272</v>
      </c>
      <c r="F175" s="22" t="s">
        <v>418</v>
      </c>
      <c r="G175" s="22" t="s">
        <v>750</v>
      </c>
      <c r="H175" s="22" t="s">
        <v>695</v>
      </c>
      <c r="I175" s="22" t="s">
        <v>750</v>
      </c>
      <c r="J175" s="142" t="s">
        <v>420</v>
      </c>
      <c r="K175" s="142" t="s">
        <v>687</v>
      </c>
      <c r="L175" s="142"/>
      <c r="M175" s="142"/>
      <c r="N175" s="165"/>
      <c r="O175" s="22" t="s">
        <v>634</v>
      </c>
      <c r="P175" s="22" t="s">
        <v>634</v>
      </c>
      <c r="Q175" s="22" t="s">
        <v>1646</v>
      </c>
      <c r="R175" s="98"/>
      <c r="S175" s="98" t="s">
        <v>1262</v>
      </c>
      <c r="T175" s="98" t="s">
        <v>634</v>
      </c>
      <c r="U175" s="39">
        <v>10</v>
      </c>
      <c r="V175" s="39">
        <v>10</v>
      </c>
      <c r="W175" s="39" t="s">
        <v>818</v>
      </c>
      <c r="X175" s="39" t="s">
        <v>818</v>
      </c>
      <c r="Y175" s="39" t="s">
        <v>818</v>
      </c>
      <c r="Z175" s="39" t="s">
        <v>790</v>
      </c>
      <c r="AA175" s="42" t="s">
        <v>1522</v>
      </c>
      <c r="AB175" s="42" t="s">
        <v>892</v>
      </c>
      <c r="AC175" s="42" t="s">
        <v>929</v>
      </c>
      <c r="AD175" s="86" t="s">
        <v>1233</v>
      </c>
      <c r="AE175" s="86">
        <v>10</v>
      </c>
      <c r="AF175" s="86" t="s">
        <v>1235</v>
      </c>
      <c r="AG175" s="86">
        <v>10</v>
      </c>
      <c r="AH175" s="86" t="s">
        <v>838</v>
      </c>
      <c r="AI175" s="86" t="s">
        <v>275</v>
      </c>
      <c r="AJ175" s="86" t="s">
        <v>790</v>
      </c>
      <c r="AK175" s="86">
        <v>10</v>
      </c>
      <c r="AL175" s="86" t="s">
        <v>1235</v>
      </c>
      <c r="AM175" s="86" t="s">
        <v>791</v>
      </c>
      <c r="AN175" s="86" t="s">
        <v>275</v>
      </c>
      <c r="AO175" s="86" t="s">
        <v>790</v>
      </c>
      <c r="AP175" s="86" t="s">
        <v>818</v>
      </c>
      <c r="AQ175" s="72" t="s">
        <v>790</v>
      </c>
      <c r="AR175" s="72" t="s">
        <v>838</v>
      </c>
      <c r="AS175" s="72" t="s">
        <v>790</v>
      </c>
      <c r="AT175" s="72" t="s">
        <v>838</v>
      </c>
      <c r="AU175" s="55" t="s">
        <v>790</v>
      </c>
      <c r="AV175" s="55" t="s">
        <v>791</v>
      </c>
      <c r="AW175" s="55" t="s">
        <v>790</v>
      </c>
      <c r="AX175" s="55" t="s">
        <v>791</v>
      </c>
      <c r="AY175" s="48" t="s">
        <v>790</v>
      </c>
      <c r="AZ175" s="48" t="s">
        <v>791</v>
      </c>
      <c r="BA175" s="44" t="s">
        <v>790</v>
      </c>
      <c r="BB175" s="44" t="s">
        <v>791</v>
      </c>
      <c r="BC175" s="57" t="s">
        <v>790</v>
      </c>
      <c r="BD175" s="57" t="s">
        <v>838</v>
      </c>
      <c r="BE175" s="57" t="s">
        <v>838</v>
      </c>
      <c r="BF175" s="57" t="s">
        <v>838</v>
      </c>
      <c r="BG175" s="61" t="s">
        <v>790</v>
      </c>
      <c r="BH175" s="61" t="s">
        <v>838</v>
      </c>
      <c r="BI175" s="61" t="s">
        <v>838</v>
      </c>
      <c r="BJ175" s="61" t="s">
        <v>838</v>
      </c>
      <c r="BK175" s="65" t="s">
        <v>790</v>
      </c>
      <c r="BL175" s="65" t="s">
        <v>1217</v>
      </c>
      <c r="BM175" s="66" t="s">
        <v>1140</v>
      </c>
      <c r="BN175" s="66" t="s">
        <v>1517</v>
      </c>
    </row>
    <row r="176" spans="1:66" s="14" customFormat="1" ht="35.1" customHeight="1" x14ac:dyDescent="0.2">
      <c r="A176" s="33" t="s">
        <v>866</v>
      </c>
      <c r="B176" s="125"/>
      <c r="C176" s="33" t="s">
        <v>911</v>
      </c>
      <c r="D176" s="33" t="s">
        <v>911</v>
      </c>
      <c r="E176" s="126">
        <v>1713</v>
      </c>
      <c r="F176" s="22"/>
      <c r="G176" s="22"/>
      <c r="H176" s="22"/>
      <c r="I176" s="22"/>
      <c r="J176" s="142"/>
      <c r="K176" s="142"/>
      <c r="L176" s="142"/>
      <c r="M176" s="142"/>
      <c r="N176" s="165"/>
      <c r="O176" s="22"/>
      <c r="P176" s="22" t="s">
        <v>633</v>
      </c>
      <c r="Q176" s="22" t="s">
        <v>1647</v>
      </c>
      <c r="R176" s="98"/>
      <c r="S176" s="98"/>
      <c r="T176" s="98" t="s">
        <v>1647</v>
      </c>
      <c r="U176" s="39" t="s">
        <v>790</v>
      </c>
      <c r="V176" s="39" t="s">
        <v>790</v>
      </c>
      <c r="W176" s="39" t="s">
        <v>790</v>
      </c>
      <c r="X176" s="39" t="s">
        <v>790</v>
      </c>
      <c r="Y176" s="39" t="s">
        <v>790</v>
      </c>
      <c r="Z176" s="39">
        <v>1.2</v>
      </c>
      <c r="AA176" s="42" t="s">
        <v>1100</v>
      </c>
      <c r="AB176" s="42" t="s">
        <v>892</v>
      </c>
      <c r="AC176" s="42" t="s">
        <v>924</v>
      </c>
      <c r="AD176" s="86" t="s">
        <v>862</v>
      </c>
      <c r="AE176" s="86" t="s">
        <v>791</v>
      </c>
      <c r="AF176" s="86" t="s">
        <v>790</v>
      </c>
      <c r="AG176" s="86" t="s">
        <v>791</v>
      </c>
      <c r="AH176" s="86" t="s">
        <v>791</v>
      </c>
      <c r="AI176" s="86">
        <v>1.2</v>
      </c>
      <c r="AJ176" s="86" t="s">
        <v>854</v>
      </c>
      <c r="AK176" s="86" t="s">
        <v>791</v>
      </c>
      <c r="AL176" s="86" t="s">
        <v>790</v>
      </c>
      <c r="AM176" s="86" t="s">
        <v>791</v>
      </c>
      <c r="AN176" s="86" t="s">
        <v>275</v>
      </c>
      <c r="AO176" s="86" t="s">
        <v>790</v>
      </c>
      <c r="AP176" s="86" t="s">
        <v>818</v>
      </c>
      <c r="AQ176" s="72">
        <v>10</v>
      </c>
      <c r="AR176" s="72">
        <v>1.2</v>
      </c>
      <c r="AS176" s="72" t="s">
        <v>790</v>
      </c>
      <c r="AT176" s="72" t="s">
        <v>791</v>
      </c>
      <c r="AU176" s="55" t="s">
        <v>790</v>
      </c>
      <c r="AV176" s="55" t="s">
        <v>791</v>
      </c>
      <c r="AW176" s="55" t="s">
        <v>790</v>
      </c>
      <c r="AX176" s="55" t="s">
        <v>791</v>
      </c>
      <c r="AY176" s="48" t="s">
        <v>790</v>
      </c>
      <c r="AZ176" s="48" t="s">
        <v>791</v>
      </c>
      <c r="BA176" s="44" t="s">
        <v>790</v>
      </c>
      <c r="BB176" s="44" t="s">
        <v>791</v>
      </c>
      <c r="BC176" s="57">
        <v>30</v>
      </c>
      <c r="BD176" s="57">
        <v>3333</v>
      </c>
      <c r="BE176" s="57">
        <v>34.5</v>
      </c>
      <c r="BF176" s="57" t="s">
        <v>791</v>
      </c>
      <c r="BG176" s="61" t="s">
        <v>790</v>
      </c>
      <c r="BH176" s="61" t="s">
        <v>791</v>
      </c>
      <c r="BI176" s="61" t="s">
        <v>791</v>
      </c>
      <c r="BJ176" s="61" t="s">
        <v>791</v>
      </c>
      <c r="BK176" s="65" t="s">
        <v>790</v>
      </c>
      <c r="BL176" s="65" t="s">
        <v>792</v>
      </c>
      <c r="BM176" s="66" t="s">
        <v>276</v>
      </c>
      <c r="BN176" s="66"/>
    </row>
    <row r="177" spans="1:66" s="14" customFormat="1" ht="35.1" customHeight="1" x14ac:dyDescent="0.2">
      <c r="A177" s="33" t="s">
        <v>1186</v>
      </c>
      <c r="B177" s="125"/>
      <c r="C177" s="33" t="s">
        <v>1187</v>
      </c>
      <c r="D177" s="33" t="s">
        <v>1466</v>
      </c>
      <c r="E177" s="126">
        <v>5671</v>
      </c>
      <c r="F177" s="22"/>
      <c r="G177" s="22"/>
      <c r="H177" s="22"/>
      <c r="I177" s="22"/>
      <c r="J177" s="142">
        <v>67</v>
      </c>
      <c r="K177" s="142" t="s">
        <v>687</v>
      </c>
      <c r="L177" s="142"/>
      <c r="M177" s="142"/>
      <c r="N177" s="165" t="s">
        <v>276</v>
      </c>
      <c r="O177" s="22"/>
      <c r="P177" s="22"/>
      <c r="Q177" s="22"/>
      <c r="R177" s="98"/>
      <c r="S177" s="98" t="s">
        <v>1261</v>
      </c>
      <c r="T177" s="98" t="s">
        <v>634</v>
      </c>
      <c r="U177" s="39">
        <v>0.01</v>
      </c>
      <c r="V177" s="39">
        <v>1E-3</v>
      </c>
      <c r="W177" s="39">
        <v>0.05</v>
      </c>
      <c r="X177" s="39">
        <v>5.0000000000000001E-3</v>
      </c>
      <c r="Y177" s="39" t="s">
        <v>818</v>
      </c>
      <c r="Z177" s="39" t="s">
        <v>790</v>
      </c>
      <c r="AA177" s="42" t="s">
        <v>1522</v>
      </c>
      <c r="AB177" s="42" t="s">
        <v>1213</v>
      </c>
      <c r="AC177" s="42" t="s">
        <v>929</v>
      </c>
      <c r="AD177" s="86" t="s">
        <v>276</v>
      </c>
      <c r="AE177" s="86">
        <v>0.01</v>
      </c>
      <c r="AF177" s="86" t="s">
        <v>854</v>
      </c>
      <c r="AG177" s="86">
        <v>0.01</v>
      </c>
      <c r="AH177" s="86">
        <v>0.05</v>
      </c>
      <c r="AI177" s="86">
        <v>0.01</v>
      </c>
      <c r="AJ177" s="86" t="s">
        <v>854</v>
      </c>
      <c r="AK177" s="86">
        <v>1E-3</v>
      </c>
      <c r="AL177" s="86" t="s">
        <v>854</v>
      </c>
      <c r="AM177" s="86">
        <v>5.0000000000000001E-3</v>
      </c>
      <c r="AN177" s="86">
        <v>1E-3</v>
      </c>
      <c r="AO177" s="86" t="s">
        <v>854</v>
      </c>
      <c r="AP177" s="86" t="s">
        <v>818</v>
      </c>
      <c r="AQ177" s="72">
        <v>10</v>
      </c>
      <c r="AR177" s="72">
        <v>0.01</v>
      </c>
      <c r="AS177" s="72">
        <v>10</v>
      </c>
      <c r="AT177" s="72">
        <v>0.05</v>
      </c>
      <c r="AU177" s="55">
        <v>100</v>
      </c>
      <c r="AV177" s="55">
        <v>1E-3</v>
      </c>
      <c r="AW177" s="55">
        <v>100</v>
      </c>
      <c r="AX177" s="55">
        <v>1E-3</v>
      </c>
      <c r="AY177" s="48" t="s">
        <v>790</v>
      </c>
      <c r="AZ177" s="48" t="s">
        <v>791</v>
      </c>
      <c r="BA177" s="44" t="s">
        <v>790</v>
      </c>
      <c r="BB177" s="44" t="s">
        <v>791</v>
      </c>
      <c r="BC177" s="57" t="s">
        <v>790</v>
      </c>
      <c r="BD177" s="57" t="s">
        <v>1058</v>
      </c>
      <c r="BE177" s="57" t="s">
        <v>1058</v>
      </c>
      <c r="BF177" s="57" t="s">
        <v>1058</v>
      </c>
      <c r="BG177" s="61">
        <v>100</v>
      </c>
      <c r="BH177" s="61">
        <v>1200</v>
      </c>
      <c r="BI177" s="61" t="s">
        <v>791</v>
      </c>
      <c r="BJ177" s="61" t="s">
        <v>791</v>
      </c>
      <c r="BK177" s="65" t="s">
        <v>790</v>
      </c>
      <c r="BL177" s="65">
        <v>0.1</v>
      </c>
      <c r="BM177" s="66" t="s">
        <v>1140</v>
      </c>
      <c r="BN177" s="66" t="s">
        <v>1517</v>
      </c>
    </row>
    <row r="178" spans="1:66" s="14" customFormat="1" ht="35.1" customHeight="1" x14ac:dyDescent="0.2">
      <c r="A178" s="33" t="s">
        <v>1189</v>
      </c>
      <c r="B178" s="125"/>
      <c r="C178" s="33" t="s">
        <v>1188</v>
      </c>
      <c r="D178" s="33" t="s">
        <v>1473</v>
      </c>
      <c r="E178" s="126">
        <v>6390</v>
      </c>
      <c r="F178" s="22"/>
      <c r="G178" s="22"/>
      <c r="H178" s="22"/>
      <c r="I178" s="22"/>
      <c r="J178" s="142">
        <v>68</v>
      </c>
      <c r="K178" s="142" t="s">
        <v>687</v>
      </c>
      <c r="L178" s="142"/>
      <c r="M178" s="142"/>
      <c r="N178" s="165" t="s">
        <v>276</v>
      </c>
      <c r="O178" s="22"/>
      <c r="P178" s="22"/>
      <c r="Q178" s="22"/>
      <c r="R178" s="98"/>
      <c r="S178" s="98" t="s">
        <v>1261</v>
      </c>
      <c r="T178" s="98" t="s">
        <v>634</v>
      </c>
      <c r="U178" s="39">
        <v>0.04</v>
      </c>
      <c r="V178" s="39">
        <v>4.0000000000000001E-3</v>
      </c>
      <c r="W178" s="39">
        <v>0.77</v>
      </c>
      <c r="X178" s="39">
        <v>7.6999999999999999E-2</v>
      </c>
      <c r="Y178" s="39" t="s">
        <v>818</v>
      </c>
      <c r="Z178" s="39" t="s">
        <v>790</v>
      </c>
      <c r="AA178" s="42" t="s">
        <v>1522</v>
      </c>
      <c r="AB178" s="42" t="s">
        <v>1213</v>
      </c>
      <c r="AC178" s="42" t="s">
        <v>929</v>
      </c>
      <c r="AD178" s="86" t="s">
        <v>276</v>
      </c>
      <c r="AE178" s="86">
        <v>0.04</v>
      </c>
      <c r="AF178" s="86" t="s">
        <v>854</v>
      </c>
      <c r="AG178" s="86">
        <v>0.04</v>
      </c>
      <c r="AH178" s="86">
        <v>0.77</v>
      </c>
      <c r="AI178" s="86">
        <v>0.04</v>
      </c>
      <c r="AJ178" s="86" t="s">
        <v>854</v>
      </c>
      <c r="AK178" s="86">
        <v>4.0000000000000001E-3</v>
      </c>
      <c r="AL178" s="86" t="s">
        <v>854</v>
      </c>
      <c r="AM178" s="86">
        <v>7.6999999999999999E-2</v>
      </c>
      <c r="AN178" s="86">
        <v>4.0000000000000001E-3</v>
      </c>
      <c r="AO178" s="86" t="s">
        <v>854</v>
      </c>
      <c r="AP178" s="86" t="s">
        <v>818</v>
      </c>
      <c r="AQ178" s="72">
        <v>10</v>
      </c>
      <c r="AR178" s="72">
        <v>0.04</v>
      </c>
      <c r="AS178" s="72">
        <v>10</v>
      </c>
      <c r="AT178" s="72">
        <v>0.77</v>
      </c>
      <c r="AU178" s="55">
        <v>100</v>
      </c>
      <c r="AV178" s="55">
        <v>4.0000000000000001E-3</v>
      </c>
      <c r="AW178" s="55">
        <v>100</v>
      </c>
      <c r="AX178" s="55">
        <v>7.6999999999999999E-2</v>
      </c>
      <c r="AY178" s="48" t="s">
        <v>790</v>
      </c>
      <c r="AZ178" s="48" t="s">
        <v>791</v>
      </c>
      <c r="BA178" s="44" t="s">
        <v>790</v>
      </c>
      <c r="BB178" s="44" t="s">
        <v>791</v>
      </c>
      <c r="BC178" s="57" t="s">
        <v>790</v>
      </c>
      <c r="BD178" s="57" t="s">
        <v>1058</v>
      </c>
      <c r="BE178" s="57" t="s">
        <v>1058</v>
      </c>
      <c r="BF178" s="57" t="s">
        <v>1058</v>
      </c>
      <c r="BG178" s="61">
        <v>100</v>
      </c>
      <c r="BH178" s="61">
        <v>740</v>
      </c>
      <c r="BI178" s="61" t="s">
        <v>791</v>
      </c>
      <c r="BJ178" s="61" t="s">
        <v>791</v>
      </c>
      <c r="BK178" s="65" t="s">
        <v>790</v>
      </c>
      <c r="BL178" s="65">
        <v>0.1</v>
      </c>
      <c r="BM178" s="66" t="s">
        <v>1140</v>
      </c>
      <c r="BN178" s="66" t="s">
        <v>1517</v>
      </c>
    </row>
    <row r="179" spans="1:66" s="14" customFormat="1" ht="35.1" customHeight="1" x14ac:dyDescent="0.2">
      <c r="A179" s="33" t="s">
        <v>397</v>
      </c>
      <c r="B179" s="125"/>
      <c r="C179" s="33" t="s">
        <v>398</v>
      </c>
      <c r="D179" s="33" t="s">
        <v>1470</v>
      </c>
      <c r="E179" s="126">
        <v>1278</v>
      </c>
      <c r="F179" s="22"/>
      <c r="G179" s="22"/>
      <c r="H179" s="22"/>
      <c r="I179" s="22"/>
      <c r="J179" s="142"/>
      <c r="K179" s="142"/>
      <c r="L179" s="142"/>
      <c r="M179" s="142"/>
      <c r="N179" s="165"/>
      <c r="O179" s="22"/>
      <c r="P179" s="22" t="s">
        <v>633</v>
      </c>
      <c r="Q179" s="22" t="s">
        <v>1647</v>
      </c>
      <c r="R179" s="98"/>
      <c r="S179" s="98"/>
      <c r="T179" s="98" t="s">
        <v>1647</v>
      </c>
      <c r="U179" s="39" t="s">
        <v>790</v>
      </c>
      <c r="V179" s="39" t="s">
        <v>790</v>
      </c>
      <c r="W179" s="39" t="s">
        <v>790</v>
      </c>
      <c r="X179" s="39" t="s">
        <v>790</v>
      </c>
      <c r="Y179" s="39" t="s">
        <v>790</v>
      </c>
      <c r="Z179" s="39">
        <v>74</v>
      </c>
      <c r="AA179" s="42" t="s">
        <v>1100</v>
      </c>
      <c r="AB179" s="42" t="s">
        <v>914</v>
      </c>
      <c r="AC179" s="42">
        <v>40002</v>
      </c>
      <c r="AD179" s="86" t="s">
        <v>276</v>
      </c>
      <c r="AE179" s="86">
        <v>54</v>
      </c>
      <c r="AF179" s="86" t="s">
        <v>1234</v>
      </c>
      <c r="AG179" s="86">
        <v>54</v>
      </c>
      <c r="AH179" s="86">
        <v>74</v>
      </c>
      <c r="AI179" s="86">
        <v>74</v>
      </c>
      <c r="AJ179" s="86" t="s">
        <v>854</v>
      </c>
      <c r="AK179" s="86" t="s">
        <v>791</v>
      </c>
      <c r="AL179" s="86" t="s">
        <v>790</v>
      </c>
      <c r="AM179" s="86" t="s">
        <v>791</v>
      </c>
      <c r="AN179" s="86" t="s">
        <v>275</v>
      </c>
      <c r="AO179" s="86" t="s">
        <v>790</v>
      </c>
      <c r="AP179" s="86" t="s">
        <v>818</v>
      </c>
      <c r="AQ179" s="72">
        <v>10</v>
      </c>
      <c r="AR179" s="72">
        <v>74</v>
      </c>
      <c r="AS179" s="72" t="s">
        <v>834</v>
      </c>
      <c r="AT179" s="72">
        <v>74</v>
      </c>
      <c r="AU179" s="55" t="s">
        <v>790</v>
      </c>
      <c r="AV179" s="55" t="s">
        <v>791</v>
      </c>
      <c r="AW179" s="55" t="s">
        <v>790</v>
      </c>
      <c r="AX179" s="55" t="s">
        <v>791</v>
      </c>
      <c r="AY179" s="48" t="s">
        <v>789</v>
      </c>
      <c r="AZ179" s="48">
        <v>1576</v>
      </c>
      <c r="BA179" s="44" t="s">
        <v>790</v>
      </c>
      <c r="BB179" s="44" t="s">
        <v>791</v>
      </c>
      <c r="BC179" s="57">
        <v>90</v>
      </c>
      <c r="BD179" s="57">
        <v>26444</v>
      </c>
      <c r="BE179" s="57">
        <v>294</v>
      </c>
      <c r="BF179" s="57">
        <v>294</v>
      </c>
      <c r="BG179" s="61">
        <v>3000</v>
      </c>
      <c r="BH179" s="61">
        <v>4870</v>
      </c>
      <c r="BI179" s="61">
        <v>54</v>
      </c>
      <c r="BJ179" s="61">
        <v>54</v>
      </c>
      <c r="BK179" s="65">
        <v>3000</v>
      </c>
      <c r="BL179" s="65">
        <v>280</v>
      </c>
      <c r="BM179" s="66" t="s">
        <v>1156</v>
      </c>
      <c r="BN179" s="66"/>
    </row>
    <row r="180" spans="1:66" s="14" customFormat="1" ht="35.1" customHeight="1" x14ac:dyDescent="0.2">
      <c r="A180" s="33" t="s">
        <v>631</v>
      </c>
      <c r="B180" s="125"/>
      <c r="C180" s="33" t="s">
        <v>632</v>
      </c>
      <c r="D180" s="33" t="s">
        <v>632</v>
      </c>
      <c r="E180" s="126">
        <v>2920</v>
      </c>
      <c r="F180" s="22">
        <v>5</v>
      </c>
      <c r="G180" s="22" t="s">
        <v>687</v>
      </c>
      <c r="H180" s="22">
        <v>5</v>
      </c>
      <c r="I180" s="22" t="s">
        <v>687</v>
      </c>
      <c r="J180" s="142">
        <v>5</v>
      </c>
      <c r="K180" s="142" t="s">
        <v>687</v>
      </c>
      <c r="L180" s="142" t="s">
        <v>1227</v>
      </c>
      <c r="M180" s="142" t="s">
        <v>1228</v>
      </c>
      <c r="N180" s="165" t="s">
        <v>1536</v>
      </c>
      <c r="O180" s="22" t="s">
        <v>634</v>
      </c>
      <c r="P180" s="22" t="s">
        <v>634</v>
      </c>
      <c r="Q180" s="22" t="s">
        <v>1646</v>
      </c>
      <c r="R180" s="98"/>
      <c r="S180" s="98" t="s">
        <v>1114</v>
      </c>
      <c r="T180" s="98" t="s">
        <v>634</v>
      </c>
      <c r="U180" s="39" t="s">
        <v>826</v>
      </c>
      <c r="V180" s="39" t="s">
        <v>826</v>
      </c>
      <c r="W180" s="39" t="s">
        <v>826</v>
      </c>
      <c r="X180" s="39" t="s">
        <v>826</v>
      </c>
      <c r="Y180" s="39" t="s">
        <v>826</v>
      </c>
      <c r="Z180" s="39" t="s">
        <v>790</v>
      </c>
      <c r="AA180" s="42" t="s">
        <v>1522</v>
      </c>
      <c r="AB180" s="42" t="s">
        <v>1154</v>
      </c>
      <c r="AC180" s="42" t="s">
        <v>929</v>
      </c>
      <c r="AD180" s="86" t="s">
        <v>1233</v>
      </c>
      <c r="AE180" s="86" t="s">
        <v>826</v>
      </c>
      <c r="AF180" s="86" t="s">
        <v>826</v>
      </c>
      <c r="AG180" s="86" t="s">
        <v>826</v>
      </c>
      <c r="AH180" s="86" t="s">
        <v>826</v>
      </c>
      <c r="AI180" s="86" t="s">
        <v>826</v>
      </c>
      <c r="AJ180" s="86" t="s">
        <v>826</v>
      </c>
      <c r="AK180" s="86" t="s">
        <v>826</v>
      </c>
      <c r="AL180" s="86" t="s">
        <v>826</v>
      </c>
      <c r="AM180" s="86" t="s">
        <v>826</v>
      </c>
      <c r="AN180" s="86" t="s">
        <v>826</v>
      </c>
      <c r="AO180" s="86" t="s">
        <v>826</v>
      </c>
      <c r="AP180" s="86" t="s">
        <v>826</v>
      </c>
      <c r="AQ180" s="72" t="s">
        <v>826</v>
      </c>
      <c r="AR180" s="72" t="s">
        <v>826</v>
      </c>
      <c r="AS180" s="72" t="s">
        <v>826</v>
      </c>
      <c r="AT180" s="72" t="s">
        <v>826</v>
      </c>
      <c r="AU180" s="55" t="s">
        <v>826</v>
      </c>
      <c r="AV180" s="55" t="s">
        <v>826</v>
      </c>
      <c r="AW180" s="55" t="s">
        <v>826</v>
      </c>
      <c r="AX180" s="55" t="s">
        <v>826</v>
      </c>
      <c r="AY180" s="48" t="s">
        <v>826</v>
      </c>
      <c r="AZ180" s="48" t="s">
        <v>826</v>
      </c>
      <c r="BA180" s="44" t="s">
        <v>826</v>
      </c>
      <c r="BB180" s="44" t="s">
        <v>826</v>
      </c>
      <c r="BC180" s="57" t="s">
        <v>826</v>
      </c>
      <c r="BD180" s="57" t="s">
        <v>826</v>
      </c>
      <c r="BE180" s="57" t="s">
        <v>826</v>
      </c>
      <c r="BF180" s="57" t="s">
        <v>826</v>
      </c>
      <c r="BG180" s="61" t="s">
        <v>826</v>
      </c>
      <c r="BH180" s="61" t="s">
        <v>826</v>
      </c>
      <c r="BI180" s="61" t="s">
        <v>826</v>
      </c>
      <c r="BJ180" s="61" t="s">
        <v>826</v>
      </c>
      <c r="BK180" s="65" t="s">
        <v>826</v>
      </c>
      <c r="BL180" s="65" t="s">
        <v>826</v>
      </c>
      <c r="BM180" s="66" t="s">
        <v>826</v>
      </c>
      <c r="BN180" s="66"/>
    </row>
    <row r="181" spans="1:66" s="14" customFormat="1" ht="35.1" customHeight="1" x14ac:dyDescent="0.2">
      <c r="A181" s="33" t="s">
        <v>252</v>
      </c>
      <c r="B181" s="125"/>
      <c r="C181" s="33" t="s">
        <v>666</v>
      </c>
      <c r="D181" s="33" t="s">
        <v>1479</v>
      </c>
      <c r="E181" s="126">
        <v>1820</v>
      </c>
      <c r="F181" s="22">
        <v>30</v>
      </c>
      <c r="G181" s="22" t="s">
        <v>431</v>
      </c>
      <c r="H181" s="22">
        <v>30</v>
      </c>
      <c r="I181" s="22" t="s">
        <v>431</v>
      </c>
      <c r="J181" s="142">
        <v>30</v>
      </c>
      <c r="K181" s="142" t="s">
        <v>431</v>
      </c>
      <c r="L181" s="142" t="s">
        <v>1227</v>
      </c>
      <c r="M181" s="142" t="s">
        <v>1228</v>
      </c>
      <c r="N181" s="165" t="s">
        <v>1534</v>
      </c>
      <c r="O181" s="22" t="s">
        <v>634</v>
      </c>
      <c r="P181" s="22" t="s">
        <v>634</v>
      </c>
      <c r="Q181" s="22" t="s">
        <v>1646</v>
      </c>
      <c r="R181" s="98"/>
      <c r="S181" s="98" t="s">
        <v>1114</v>
      </c>
      <c r="T181" s="98" t="s">
        <v>634</v>
      </c>
      <c r="U181" s="39">
        <v>2.0000000000000001E-4</v>
      </c>
      <c r="V181" s="39">
        <v>2.0000000000000001E-4</v>
      </c>
      <c r="W181" s="39">
        <v>1.5E-3</v>
      </c>
      <c r="X181" s="39">
        <v>1.5E-3</v>
      </c>
      <c r="Y181" s="39" t="s">
        <v>1220</v>
      </c>
      <c r="Z181" s="39" t="s">
        <v>790</v>
      </c>
      <c r="AA181" s="42" t="s">
        <v>1522</v>
      </c>
      <c r="AB181" s="42" t="s">
        <v>1221</v>
      </c>
      <c r="AC181" s="42" t="s">
        <v>929</v>
      </c>
      <c r="AD181" s="86" t="s">
        <v>1233</v>
      </c>
      <c r="AE181" s="86">
        <v>2.0000000000000001E-4</v>
      </c>
      <c r="AF181" s="86" t="s">
        <v>854</v>
      </c>
      <c r="AG181" s="86">
        <v>2.0000000000000001E-4</v>
      </c>
      <c r="AH181" s="86">
        <v>1.5E-3</v>
      </c>
      <c r="AI181" s="86">
        <v>2.0000000000000001E-4</v>
      </c>
      <c r="AJ181" s="86" t="s">
        <v>854</v>
      </c>
      <c r="AK181" s="86">
        <v>2.0000000000000001E-4</v>
      </c>
      <c r="AL181" s="86" t="s">
        <v>854</v>
      </c>
      <c r="AM181" s="86">
        <v>1.5E-3</v>
      </c>
      <c r="AN181" s="86">
        <v>2.0000000000000001E-4</v>
      </c>
      <c r="AO181" s="86" t="s">
        <v>854</v>
      </c>
      <c r="AP181" s="86" t="s">
        <v>818</v>
      </c>
      <c r="AQ181" s="72" t="s">
        <v>1219</v>
      </c>
      <c r="AR181" s="72">
        <v>2.0000000000000001E-4</v>
      </c>
      <c r="AS181" s="72">
        <v>10</v>
      </c>
      <c r="AT181" s="72">
        <v>1.5E-3</v>
      </c>
      <c r="AU181" s="55" t="s">
        <v>1219</v>
      </c>
      <c r="AV181" s="55">
        <v>2.0000000000000001E-4</v>
      </c>
      <c r="AW181" s="55">
        <v>10</v>
      </c>
      <c r="AX181" s="55">
        <v>1.5E-3</v>
      </c>
      <c r="AY181" s="48">
        <v>10</v>
      </c>
      <c r="AZ181" s="48">
        <v>1.6</v>
      </c>
      <c r="BA181" s="44">
        <v>10</v>
      </c>
      <c r="BB181" s="44">
        <v>1.6</v>
      </c>
      <c r="BC181" s="57">
        <v>30</v>
      </c>
      <c r="BD181" s="57">
        <v>230</v>
      </c>
      <c r="BE181" s="57">
        <v>3.7999999999999999E-2</v>
      </c>
      <c r="BF181" s="57">
        <v>3.7999999999999999E-2</v>
      </c>
      <c r="BG181" s="61">
        <v>100</v>
      </c>
      <c r="BH181" s="61">
        <v>15.2</v>
      </c>
      <c r="BI181" s="61">
        <v>2.5000000000000001E-3</v>
      </c>
      <c r="BJ181" s="61">
        <v>2.5000000000000001E-3</v>
      </c>
      <c r="BK181" s="65" t="s">
        <v>790</v>
      </c>
      <c r="BL181" s="65" t="s">
        <v>791</v>
      </c>
      <c r="BM181" s="66" t="s">
        <v>790</v>
      </c>
      <c r="BN181" s="66"/>
    </row>
    <row r="182" spans="1:66" s="14" customFormat="1" ht="35.1" customHeight="1" x14ac:dyDescent="0.2">
      <c r="A182" s="33" t="s">
        <v>220</v>
      </c>
      <c r="B182" s="125"/>
      <c r="C182" s="33" t="s">
        <v>156</v>
      </c>
      <c r="D182" s="33" t="s">
        <v>1476</v>
      </c>
      <c r="E182" s="126">
        <v>1286</v>
      </c>
      <c r="F182" s="22" t="s">
        <v>420</v>
      </c>
      <c r="G182" s="22" t="s">
        <v>750</v>
      </c>
      <c r="H182" s="22" t="s">
        <v>696</v>
      </c>
      <c r="I182" s="22" t="s">
        <v>750</v>
      </c>
      <c r="J182" s="142" t="s">
        <v>696</v>
      </c>
      <c r="K182" s="142" t="s">
        <v>431</v>
      </c>
      <c r="L182" s="142"/>
      <c r="M182" s="142"/>
      <c r="N182" s="165"/>
      <c r="O182" s="22" t="s">
        <v>634</v>
      </c>
      <c r="P182" s="22" t="s">
        <v>634</v>
      </c>
      <c r="Q182" s="22" t="s">
        <v>1646</v>
      </c>
      <c r="R182" s="98"/>
      <c r="S182" s="98" t="s">
        <v>1262</v>
      </c>
      <c r="T182" s="98" t="s">
        <v>634</v>
      </c>
      <c r="U182" s="39">
        <v>10</v>
      </c>
      <c r="V182" s="39">
        <v>10</v>
      </c>
      <c r="W182" s="39" t="s">
        <v>818</v>
      </c>
      <c r="X182" s="39" t="s">
        <v>818</v>
      </c>
      <c r="Y182" s="39" t="s">
        <v>818</v>
      </c>
      <c r="Z182" s="39" t="s">
        <v>790</v>
      </c>
      <c r="AA182" s="42" t="s">
        <v>1522</v>
      </c>
      <c r="AB182" s="42" t="s">
        <v>892</v>
      </c>
      <c r="AC182" s="42" t="s">
        <v>929</v>
      </c>
      <c r="AD182" s="86" t="s">
        <v>1233</v>
      </c>
      <c r="AE182" s="86">
        <v>10</v>
      </c>
      <c r="AF182" s="86" t="s">
        <v>1235</v>
      </c>
      <c r="AG182" s="86">
        <v>10</v>
      </c>
      <c r="AH182" s="86" t="s">
        <v>838</v>
      </c>
      <c r="AI182" s="86" t="s">
        <v>275</v>
      </c>
      <c r="AJ182" s="86" t="s">
        <v>790</v>
      </c>
      <c r="AK182" s="86">
        <v>10</v>
      </c>
      <c r="AL182" s="86" t="s">
        <v>1235</v>
      </c>
      <c r="AM182" s="86" t="s">
        <v>791</v>
      </c>
      <c r="AN182" s="86" t="s">
        <v>275</v>
      </c>
      <c r="AO182" s="86" t="s">
        <v>790</v>
      </c>
      <c r="AP182" s="86" t="s">
        <v>818</v>
      </c>
      <c r="AQ182" s="72" t="s">
        <v>790</v>
      </c>
      <c r="AR182" s="72" t="s">
        <v>851</v>
      </c>
      <c r="AS182" s="72" t="s">
        <v>790</v>
      </c>
      <c r="AT182" s="72" t="s">
        <v>851</v>
      </c>
      <c r="AU182" s="55" t="s">
        <v>790</v>
      </c>
      <c r="AV182" s="55" t="s">
        <v>791</v>
      </c>
      <c r="AW182" s="55" t="s">
        <v>790</v>
      </c>
      <c r="AX182" s="55" t="s">
        <v>791</v>
      </c>
      <c r="AY182" s="48" t="s">
        <v>790</v>
      </c>
      <c r="AZ182" s="48" t="s">
        <v>791</v>
      </c>
      <c r="BA182" s="44" t="s">
        <v>790</v>
      </c>
      <c r="BB182" s="44" t="s">
        <v>791</v>
      </c>
      <c r="BC182" s="57" t="s">
        <v>790</v>
      </c>
      <c r="BD182" s="57" t="s">
        <v>838</v>
      </c>
      <c r="BE182" s="57" t="s">
        <v>838</v>
      </c>
      <c r="BF182" s="57" t="s">
        <v>838</v>
      </c>
      <c r="BG182" s="61" t="s">
        <v>790</v>
      </c>
      <c r="BH182" s="61" t="s">
        <v>838</v>
      </c>
      <c r="BI182" s="61" t="s">
        <v>838</v>
      </c>
      <c r="BJ182" s="61" t="s">
        <v>838</v>
      </c>
      <c r="BK182" s="65" t="s">
        <v>790</v>
      </c>
      <c r="BL182" s="65" t="s">
        <v>1217</v>
      </c>
      <c r="BM182" s="66" t="s">
        <v>1140</v>
      </c>
      <c r="BN182" s="66" t="s">
        <v>1517</v>
      </c>
    </row>
    <row r="183" spans="1:66" s="14" customFormat="1" ht="35.1" customHeight="1" x14ac:dyDescent="0.2">
      <c r="A183" s="33" t="s">
        <v>265</v>
      </c>
      <c r="B183" s="125"/>
      <c r="C183" s="33" t="s">
        <v>279</v>
      </c>
      <c r="D183" s="33" t="s">
        <v>279</v>
      </c>
      <c r="E183" s="126">
        <v>5430</v>
      </c>
      <c r="F183" s="22"/>
      <c r="G183" s="22"/>
      <c r="H183" s="22"/>
      <c r="I183" s="22"/>
      <c r="J183" s="142">
        <v>69</v>
      </c>
      <c r="K183" s="142" t="s">
        <v>687</v>
      </c>
      <c r="L183" s="142"/>
      <c r="M183" s="142"/>
      <c r="N183" s="165" t="s">
        <v>276</v>
      </c>
      <c r="O183" s="22"/>
      <c r="P183" s="22"/>
      <c r="Q183" s="22"/>
      <c r="R183" s="98" t="s">
        <v>1028</v>
      </c>
      <c r="S183" s="98" t="s">
        <v>1261</v>
      </c>
      <c r="T183" s="98" t="s">
        <v>634</v>
      </c>
      <c r="U183" s="39">
        <v>0.02</v>
      </c>
      <c r="V183" s="39">
        <v>2E-3</v>
      </c>
      <c r="W183" s="39">
        <v>0.02</v>
      </c>
      <c r="X183" s="39">
        <v>2E-3</v>
      </c>
      <c r="Y183" s="39" t="s">
        <v>818</v>
      </c>
      <c r="Z183" s="39" t="s">
        <v>790</v>
      </c>
      <c r="AA183" s="42" t="s">
        <v>1522</v>
      </c>
      <c r="AB183" s="42" t="s">
        <v>1129</v>
      </c>
      <c r="AC183" s="42" t="s">
        <v>1126</v>
      </c>
      <c r="AD183" s="86" t="s">
        <v>276</v>
      </c>
      <c r="AE183" s="86">
        <v>0.02</v>
      </c>
      <c r="AF183" s="86" t="s">
        <v>854</v>
      </c>
      <c r="AG183" s="86">
        <v>0.02</v>
      </c>
      <c r="AH183" s="86">
        <v>0.02</v>
      </c>
      <c r="AI183" s="86">
        <v>0.02</v>
      </c>
      <c r="AJ183" s="86" t="s">
        <v>854</v>
      </c>
      <c r="AK183" s="86">
        <v>2E-3</v>
      </c>
      <c r="AL183" s="86" t="s">
        <v>854</v>
      </c>
      <c r="AM183" s="86">
        <v>2E-3</v>
      </c>
      <c r="AN183" s="86">
        <v>2E-3</v>
      </c>
      <c r="AO183" s="86" t="s">
        <v>854</v>
      </c>
      <c r="AP183" s="86" t="s">
        <v>818</v>
      </c>
      <c r="AQ183" s="72" t="s">
        <v>1287</v>
      </c>
      <c r="AR183" s="72">
        <v>0.02</v>
      </c>
      <c r="AS183" s="72" t="s">
        <v>834</v>
      </c>
      <c r="AT183" s="72">
        <v>0.02</v>
      </c>
      <c r="AU183" s="55" t="s">
        <v>1288</v>
      </c>
      <c r="AV183" s="55">
        <v>2E-3</v>
      </c>
      <c r="AW183" s="55" t="s">
        <v>833</v>
      </c>
      <c r="AX183" s="55">
        <v>2E-3</v>
      </c>
      <c r="AY183" s="48">
        <v>100</v>
      </c>
      <c r="AZ183" s="48">
        <v>175</v>
      </c>
      <c r="BA183" s="44">
        <v>1000</v>
      </c>
      <c r="BB183" s="44">
        <v>17.5</v>
      </c>
      <c r="BC183" s="57">
        <v>10</v>
      </c>
      <c r="BD183" s="57" t="s">
        <v>1289</v>
      </c>
      <c r="BE183" s="57">
        <v>2.94</v>
      </c>
      <c r="BF183" s="57">
        <v>1</v>
      </c>
      <c r="BG183" s="61">
        <v>100</v>
      </c>
      <c r="BH183" s="61">
        <v>9810</v>
      </c>
      <c r="BI183" s="61">
        <v>8680</v>
      </c>
      <c r="BJ183" s="61">
        <v>8680</v>
      </c>
      <c r="BK183" s="65">
        <v>200</v>
      </c>
      <c r="BL183" s="65">
        <v>1050</v>
      </c>
      <c r="BM183" s="66" t="s">
        <v>1156</v>
      </c>
      <c r="BN183" s="66"/>
    </row>
    <row r="184" spans="1:66" s="14" customFormat="1" ht="35.1" customHeight="1" x14ac:dyDescent="0.2">
      <c r="A184" s="33" t="s">
        <v>135</v>
      </c>
      <c r="B184" s="125"/>
      <c r="C184" s="33" t="s">
        <v>67</v>
      </c>
      <c r="D184" s="33" t="s">
        <v>67</v>
      </c>
      <c r="E184" s="126">
        <v>1289</v>
      </c>
      <c r="F184" s="22">
        <v>33</v>
      </c>
      <c r="G184" s="22" t="s">
        <v>687</v>
      </c>
      <c r="H184" s="22">
        <v>33</v>
      </c>
      <c r="I184" s="22" t="s">
        <v>431</v>
      </c>
      <c r="J184" s="142">
        <v>33</v>
      </c>
      <c r="K184" s="142" t="s">
        <v>431</v>
      </c>
      <c r="L184" s="142"/>
      <c r="M184" s="142"/>
      <c r="N184" s="165" t="s">
        <v>276</v>
      </c>
      <c r="O184" s="22" t="s">
        <v>634</v>
      </c>
      <c r="P184" s="22" t="s">
        <v>634</v>
      </c>
      <c r="Q184" s="22" t="s">
        <v>1646</v>
      </c>
      <c r="R184" s="98"/>
      <c r="S184" s="98" t="s">
        <v>1262</v>
      </c>
      <c r="T184" s="98" t="s">
        <v>634</v>
      </c>
      <c r="U184" s="39">
        <v>0.03</v>
      </c>
      <c r="V184" s="39">
        <v>0.03</v>
      </c>
      <c r="W184" s="39" t="s">
        <v>818</v>
      </c>
      <c r="X184" s="39" t="s">
        <v>818</v>
      </c>
      <c r="Y184" s="39" t="s">
        <v>818</v>
      </c>
      <c r="Z184" s="39" t="s">
        <v>790</v>
      </c>
      <c r="AA184" s="42" t="s">
        <v>1522</v>
      </c>
      <c r="AB184" s="42" t="s">
        <v>890</v>
      </c>
      <c r="AC184" s="42" t="s">
        <v>929</v>
      </c>
      <c r="AD184" s="86" t="s">
        <v>276</v>
      </c>
      <c r="AE184" s="86">
        <v>0.03</v>
      </c>
      <c r="AF184" s="86" t="s">
        <v>854</v>
      </c>
      <c r="AG184" s="86">
        <v>0.03</v>
      </c>
      <c r="AH184" s="86">
        <v>0.88</v>
      </c>
      <c r="AI184" s="86">
        <v>0.03</v>
      </c>
      <c r="AJ184" s="86" t="s">
        <v>854</v>
      </c>
      <c r="AK184" s="86">
        <v>0.03</v>
      </c>
      <c r="AL184" s="86" t="s">
        <v>854</v>
      </c>
      <c r="AM184" s="86">
        <v>0.88</v>
      </c>
      <c r="AN184" s="86">
        <v>0.03</v>
      </c>
      <c r="AO184" s="86" t="s">
        <v>854</v>
      </c>
      <c r="AP184" s="86" t="s">
        <v>818</v>
      </c>
      <c r="AQ184" s="72">
        <v>10</v>
      </c>
      <c r="AR184" s="72">
        <v>0.03</v>
      </c>
      <c r="AS184" s="72">
        <v>100</v>
      </c>
      <c r="AT184" s="72">
        <v>0.88</v>
      </c>
      <c r="AU184" s="55">
        <v>10</v>
      </c>
      <c r="AV184" s="55">
        <v>0.03</v>
      </c>
      <c r="AW184" s="55">
        <v>100</v>
      </c>
      <c r="AX184" s="55">
        <v>0.88</v>
      </c>
      <c r="AY184" s="48">
        <v>50</v>
      </c>
      <c r="AZ184" s="48">
        <v>3140</v>
      </c>
      <c r="BA184" s="44">
        <v>50</v>
      </c>
      <c r="BB184" s="44">
        <v>3140</v>
      </c>
      <c r="BC184" s="57">
        <v>10</v>
      </c>
      <c r="BD184" s="57">
        <v>6700</v>
      </c>
      <c r="BE184" s="57">
        <v>1.18</v>
      </c>
      <c r="BF184" s="57">
        <v>1.18</v>
      </c>
      <c r="BG184" s="61">
        <v>100</v>
      </c>
      <c r="BH184" s="61">
        <v>1460</v>
      </c>
      <c r="BI184" s="61">
        <v>0.25</v>
      </c>
      <c r="BJ184" s="61">
        <v>0.25</v>
      </c>
      <c r="BK184" s="65" t="s">
        <v>790</v>
      </c>
      <c r="BL184" s="65">
        <v>0.1</v>
      </c>
      <c r="BM184" s="66" t="s">
        <v>1140</v>
      </c>
      <c r="BN184" s="66" t="s">
        <v>1517</v>
      </c>
    </row>
    <row r="185" spans="1:66" s="14" customFormat="1" ht="35.1" customHeight="1" x14ac:dyDescent="0.2">
      <c r="A185" s="33" t="s">
        <v>406</v>
      </c>
      <c r="B185" s="125"/>
      <c r="C185" s="33" t="s">
        <v>407</v>
      </c>
      <c r="D185" s="33" t="s">
        <v>1472</v>
      </c>
      <c r="E185" s="126">
        <v>1780</v>
      </c>
      <c r="F185" s="22"/>
      <c r="G185" s="22"/>
      <c r="H185" s="22"/>
      <c r="I185" s="22"/>
      <c r="J185" s="142"/>
      <c r="K185" s="142"/>
      <c r="L185" s="142"/>
      <c r="M185" s="142"/>
      <c r="N185" s="165"/>
      <c r="O185" s="22"/>
      <c r="P185" s="22" t="s">
        <v>633</v>
      </c>
      <c r="Q185" s="22" t="s">
        <v>1647</v>
      </c>
      <c r="R185" s="98"/>
      <c r="S185" s="98"/>
      <c r="T185" s="98" t="s">
        <v>1647</v>
      </c>
      <c r="U185" s="39" t="s">
        <v>790</v>
      </c>
      <c r="V185" s="39" t="s">
        <v>790</v>
      </c>
      <c r="W185" s="39" t="s">
        <v>790</v>
      </c>
      <c r="X185" s="39" t="s">
        <v>790</v>
      </c>
      <c r="Y185" s="39" t="s">
        <v>790</v>
      </c>
      <c r="Z185" s="39">
        <v>1</v>
      </c>
      <c r="AA185" s="42" t="s">
        <v>1100</v>
      </c>
      <c r="AB185" s="42" t="s">
        <v>914</v>
      </c>
      <c r="AC185" s="42">
        <v>40002</v>
      </c>
      <c r="AD185" s="86" t="s">
        <v>276</v>
      </c>
      <c r="AE185" s="86">
        <v>1</v>
      </c>
      <c r="AF185" s="86" t="s">
        <v>854</v>
      </c>
      <c r="AG185" s="86">
        <v>1</v>
      </c>
      <c r="AH185" s="86">
        <v>13</v>
      </c>
      <c r="AI185" s="86">
        <v>1</v>
      </c>
      <c r="AJ185" s="86" t="s">
        <v>854</v>
      </c>
      <c r="AK185" s="86" t="s">
        <v>791</v>
      </c>
      <c r="AL185" s="86" t="s">
        <v>790</v>
      </c>
      <c r="AM185" s="86" t="s">
        <v>791</v>
      </c>
      <c r="AN185" s="86" t="s">
        <v>275</v>
      </c>
      <c r="AO185" s="86" t="s">
        <v>790</v>
      </c>
      <c r="AP185" s="86" t="s">
        <v>818</v>
      </c>
      <c r="AQ185" s="72">
        <v>1000</v>
      </c>
      <c r="AR185" s="72">
        <v>1</v>
      </c>
      <c r="AS185" s="72">
        <v>100</v>
      </c>
      <c r="AT185" s="72">
        <v>13</v>
      </c>
      <c r="AU185" s="55" t="s">
        <v>790</v>
      </c>
      <c r="AV185" s="55" t="s">
        <v>791</v>
      </c>
      <c r="AW185" s="55" t="s">
        <v>790</v>
      </c>
      <c r="AX185" s="55" t="s">
        <v>791</v>
      </c>
      <c r="AY185" s="48" t="s">
        <v>789</v>
      </c>
      <c r="AZ185" s="48">
        <v>28</v>
      </c>
      <c r="BA185" s="44" t="s">
        <v>790</v>
      </c>
      <c r="BB185" s="44" t="s">
        <v>791</v>
      </c>
      <c r="BC185" s="57">
        <v>30</v>
      </c>
      <c r="BD185" s="57">
        <v>119330</v>
      </c>
      <c r="BE185" s="57">
        <v>7960</v>
      </c>
      <c r="BF185" s="57">
        <v>7960</v>
      </c>
      <c r="BG185" s="61">
        <v>1000</v>
      </c>
      <c r="BH185" s="61">
        <v>10890</v>
      </c>
      <c r="BI185" s="61">
        <v>726</v>
      </c>
      <c r="BJ185" s="61">
        <v>726</v>
      </c>
      <c r="BK185" s="65">
        <v>1000</v>
      </c>
      <c r="BL185" s="65">
        <v>620</v>
      </c>
      <c r="BM185" s="66" t="s">
        <v>1156</v>
      </c>
      <c r="BN185" s="66"/>
    </row>
    <row r="186" spans="1:66" s="14" customFormat="1" ht="35.1" customHeight="1" x14ac:dyDescent="0.2">
      <c r="A186" s="33" t="s">
        <v>221</v>
      </c>
      <c r="B186" s="125"/>
      <c r="C186" s="33" t="s">
        <v>157</v>
      </c>
      <c r="D186" s="33" t="s">
        <v>157</v>
      </c>
      <c r="E186" s="126">
        <v>1383</v>
      </c>
      <c r="F186" s="22"/>
      <c r="G186" s="22"/>
      <c r="H186" s="22"/>
      <c r="I186" s="22"/>
      <c r="J186" s="142"/>
      <c r="K186" s="142"/>
      <c r="L186" s="142"/>
      <c r="M186" s="142"/>
      <c r="N186" s="165"/>
      <c r="O186" s="22" t="s">
        <v>633</v>
      </c>
      <c r="P186" s="22" t="s">
        <v>633</v>
      </c>
      <c r="Q186" s="22" t="s">
        <v>1647</v>
      </c>
      <c r="R186" s="98"/>
      <c r="S186" s="98"/>
      <c r="T186" s="98" t="s">
        <v>1647</v>
      </c>
      <c r="U186" s="39" t="s">
        <v>790</v>
      </c>
      <c r="V186" s="39" t="s">
        <v>790</v>
      </c>
      <c r="W186" s="39" t="s">
        <v>790</v>
      </c>
      <c r="X186" s="39" t="s">
        <v>790</v>
      </c>
      <c r="Y186" s="39" t="s">
        <v>790</v>
      </c>
      <c r="Z186" s="39">
        <v>7.8</v>
      </c>
      <c r="AA186" s="42" t="s">
        <v>1100</v>
      </c>
      <c r="AB186" s="42" t="s">
        <v>892</v>
      </c>
      <c r="AC186" s="42" t="s">
        <v>925</v>
      </c>
      <c r="AD186" s="86" t="s">
        <v>930</v>
      </c>
      <c r="AE186" s="86">
        <v>7.8</v>
      </c>
      <c r="AF186" s="86" t="s">
        <v>854</v>
      </c>
      <c r="AG186" s="86">
        <v>7.8</v>
      </c>
      <c r="AH186" s="86" t="s">
        <v>791</v>
      </c>
      <c r="AI186" s="86">
        <v>7.8</v>
      </c>
      <c r="AJ186" s="86" t="s">
        <v>854</v>
      </c>
      <c r="AK186" s="86" t="s">
        <v>791</v>
      </c>
      <c r="AL186" s="86" t="s">
        <v>790</v>
      </c>
      <c r="AM186" s="86" t="s">
        <v>791</v>
      </c>
      <c r="AN186" s="86" t="s">
        <v>275</v>
      </c>
      <c r="AO186" s="86" t="s">
        <v>790</v>
      </c>
      <c r="AP186" s="86" t="s">
        <v>818</v>
      </c>
      <c r="AQ186" s="72">
        <v>2</v>
      </c>
      <c r="AR186" s="72">
        <v>7.8</v>
      </c>
      <c r="AS186" s="72" t="s">
        <v>790</v>
      </c>
      <c r="AT186" s="72" t="s">
        <v>791</v>
      </c>
      <c r="AU186" s="55" t="s">
        <v>790</v>
      </c>
      <c r="AV186" s="55" t="s">
        <v>791</v>
      </c>
      <c r="AW186" s="55" t="s">
        <v>790</v>
      </c>
      <c r="AX186" s="55" t="s">
        <v>791</v>
      </c>
      <c r="AY186" s="48" t="s">
        <v>790</v>
      </c>
      <c r="AZ186" s="48" t="s">
        <v>791</v>
      </c>
      <c r="BA186" s="44" t="s">
        <v>790</v>
      </c>
      <c r="BB186" s="44" t="s">
        <v>791</v>
      </c>
      <c r="BC186" s="57" t="s">
        <v>790</v>
      </c>
      <c r="BD186" s="57" t="s">
        <v>791</v>
      </c>
      <c r="BE186" s="57" t="s">
        <v>791</v>
      </c>
      <c r="BF186" s="57" t="s">
        <v>791</v>
      </c>
      <c r="BG186" s="61" t="s">
        <v>790</v>
      </c>
      <c r="BH186" s="61" t="s">
        <v>791</v>
      </c>
      <c r="BI186" s="61" t="s">
        <v>791</v>
      </c>
      <c r="BJ186" s="61" t="s">
        <v>791</v>
      </c>
      <c r="BK186" s="65" t="s">
        <v>790</v>
      </c>
      <c r="BL186" s="65" t="s">
        <v>791</v>
      </c>
      <c r="BM186" s="66" t="s">
        <v>790</v>
      </c>
      <c r="BN186" s="66"/>
    </row>
  </sheetData>
  <autoFilter ref="A1:BN186" xr:uid="{94BCA362-6891-4732-8F8B-DE13C2E37669}"/>
  <conditionalFormatting sqref="A147">
    <cfRule type="duplicateValues" dxfId="23" priority="4"/>
  </conditionalFormatting>
  <conditionalFormatting sqref="A162:A170">
    <cfRule type="duplicateValues" dxfId="22" priority="2"/>
  </conditionalFormatting>
  <conditionalFormatting sqref="A171:A186 A148:A161 A1:A146">
    <cfRule type="duplicateValues" dxfId="21" priority="10"/>
  </conditionalFormatting>
  <conditionalFormatting sqref="C147">
    <cfRule type="duplicateValues" dxfId="20" priority="6"/>
  </conditionalFormatting>
  <conditionalFormatting sqref="C162:C170">
    <cfRule type="duplicateValues" dxfId="19" priority="3"/>
  </conditionalFormatting>
  <conditionalFormatting sqref="C171:C186 C148:C161 C1:C146">
    <cfRule type="duplicateValues" dxfId="18" priority="12"/>
  </conditionalFormatting>
  <conditionalFormatting sqref="D139">
    <cfRule type="duplicateValues" dxfId="17" priority="8"/>
  </conditionalFormatting>
  <conditionalFormatting sqref="D140:D141">
    <cfRule type="duplicateValues" dxfId="16" priority="9"/>
  </conditionalFormatting>
  <conditionalFormatting sqref="D142">
    <cfRule type="duplicateValues" dxfId="15" priority="7"/>
  </conditionalFormatting>
  <conditionalFormatting sqref="D147">
    <cfRule type="duplicateValues" dxfId="14" priority="5"/>
  </conditionalFormatting>
  <conditionalFormatting sqref="D162:D170">
    <cfRule type="duplicateValues" dxfId="13" priority="1"/>
  </conditionalFormatting>
  <conditionalFormatting sqref="D171:D186 D148:D161 D143:D146 D1:D138">
    <cfRule type="duplicateValues" dxfId="12" priority="11"/>
  </conditionalFormatting>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6">
    <pageSetUpPr fitToPage="1"/>
  </sheetPr>
  <dimension ref="A1:JF394"/>
  <sheetViews>
    <sheetView tabSelected="1" defaultGridColor="0" colorId="23" zoomScaleNormal="100" workbookViewId="0">
      <pane xSplit="3" ySplit="1" topLeftCell="D2" activePane="bottomRight" state="frozen"/>
      <selection sqref="A1:K10"/>
      <selection pane="topRight" sqref="A1:K10"/>
      <selection pane="bottomLeft" sqref="A1:K10"/>
      <selection pane="bottomRight"/>
    </sheetView>
  </sheetViews>
  <sheetFormatPr baseColWidth="10" defaultColWidth="9.140625" defaultRowHeight="11.25" x14ac:dyDescent="0.2"/>
  <cols>
    <col min="1" max="1" width="14.85546875" style="36" customWidth="1"/>
    <col min="2" max="2" width="14.85546875" style="13" customWidth="1"/>
    <col min="3" max="4" width="25.7109375" style="36" customWidth="1"/>
    <col min="5" max="5" width="10.42578125" style="13" bestFit="1" customWidth="1"/>
    <col min="6" max="9" width="10.42578125" style="13" customWidth="1"/>
    <col min="10" max="13" width="10.42578125" style="143" customWidth="1"/>
    <col min="14" max="14" width="10.42578125" style="176" customWidth="1"/>
    <col min="15" max="17" width="10.42578125" style="13" customWidth="1"/>
    <col min="18" max="19" width="13.85546875" style="13" customWidth="1"/>
    <col min="20" max="20" width="10.42578125" style="13" customWidth="1"/>
    <col min="21" max="26" width="18.28515625" style="21" customWidth="1"/>
    <col min="27" max="28" width="19.7109375" style="14" customWidth="1"/>
    <col min="29" max="29" width="19.7109375" style="14" bestFit="1" customWidth="1"/>
    <col min="30" max="30" width="14.28515625" style="122" customWidth="1"/>
    <col min="31" max="31" width="15.85546875" style="122" customWidth="1"/>
    <col min="32" max="32" width="15.28515625" style="122" bestFit="1" customWidth="1"/>
    <col min="33" max="33" width="15.85546875" style="122" customWidth="1"/>
    <col min="34" max="34" width="15.5703125" style="122" customWidth="1"/>
    <col min="35" max="35" width="19.28515625" style="122" customWidth="1"/>
    <col min="36" max="36" width="15" style="122" bestFit="1" customWidth="1"/>
    <col min="37" max="37" width="15.5703125" style="122" customWidth="1"/>
    <col min="38" max="38" width="14.28515625" style="122" bestFit="1" customWidth="1"/>
    <col min="39" max="41" width="14.28515625" style="122" customWidth="1"/>
    <col min="42" max="42" width="14.28515625" style="122" bestFit="1" customWidth="1"/>
    <col min="43" max="43" width="7.5703125" style="14" bestFit="1" customWidth="1"/>
    <col min="44" max="44" width="16" style="14" bestFit="1" customWidth="1"/>
    <col min="45" max="45" width="8.7109375" style="14" customWidth="1"/>
    <col min="46" max="46" width="14.140625" style="14" bestFit="1" customWidth="1"/>
    <col min="47" max="47" width="7.5703125" style="19" bestFit="1" customWidth="1"/>
    <col min="48" max="48" width="17" style="19" bestFit="1" customWidth="1"/>
    <col min="49" max="49" width="7.5703125" style="19" bestFit="1" customWidth="1"/>
    <col min="50" max="50" width="14.85546875" style="19" bestFit="1" customWidth="1"/>
    <col min="51" max="51" width="5.7109375" style="14" customWidth="1"/>
    <col min="52" max="52" width="18.7109375" style="14" customWidth="1"/>
    <col min="53" max="53" width="5.7109375" style="14" customWidth="1"/>
    <col min="54" max="54" width="18.7109375" style="14" customWidth="1"/>
    <col min="55" max="55" width="11" style="14" bestFit="1" customWidth="1"/>
    <col min="56" max="56" width="13.140625" style="14" bestFit="1" customWidth="1"/>
    <col min="57" max="58" width="17.85546875" style="14" bestFit="1" customWidth="1"/>
    <col min="59" max="59" width="12.42578125" style="14" bestFit="1" customWidth="1"/>
    <col min="60" max="60" width="14" style="14" bestFit="1" customWidth="1"/>
    <col min="61" max="62" width="14.140625" style="14" bestFit="1" customWidth="1"/>
    <col min="63" max="64" width="13.85546875" style="14" bestFit="1" customWidth="1"/>
    <col min="65" max="66" width="18.42578125" style="14" bestFit="1" customWidth="1"/>
    <col min="67" max="16384" width="9.140625" style="14"/>
  </cols>
  <sheetData>
    <row r="1" spans="1:266" s="16" customFormat="1" ht="117.6" customHeight="1" x14ac:dyDescent="0.2">
      <c r="A1" s="18" t="s">
        <v>409</v>
      </c>
      <c r="B1" s="18" t="s">
        <v>1020</v>
      </c>
      <c r="C1" s="18" t="s">
        <v>1297</v>
      </c>
      <c r="D1" s="18" t="s">
        <v>1298</v>
      </c>
      <c r="E1" s="18" t="s">
        <v>412</v>
      </c>
      <c r="F1" s="204" t="s">
        <v>690</v>
      </c>
      <c r="G1" s="204" t="s">
        <v>793</v>
      </c>
      <c r="H1" s="204" t="s">
        <v>1525</v>
      </c>
      <c r="I1" s="204" t="s">
        <v>1524</v>
      </c>
      <c r="J1" s="204" t="s">
        <v>1624</v>
      </c>
      <c r="K1" s="204" t="s">
        <v>1625</v>
      </c>
      <c r="L1" s="204" t="s">
        <v>1626</v>
      </c>
      <c r="M1" s="204" t="s">
        <v>1627</v>
      </c>
      <c r="N1" s="205" t="s">
        <v>1628</v>
      </c>
      <c r="O1" s="204" t="s">
        <v>1103</v>
      </c>
      <c r="P1" s="204" t="s">
        <v>1104</v>
      </c>
      <c r="Q1" s="204" t="s">
        <v>1094</v>
      </c>
      <c r="R1" s="97" t="s">
        <v>1095</v>
      </c>
      <c r="S1" s="97" t="s">
        <v>1526</v>
      </c>
      <c r="T1" s="97" t="s">
        <v>1527</v>
      </c>
      <c r="U1" s="37" t="s">
        <v>1512</v>
      </c>
      <c r="V1" s="37" t="s">
        <v>1513</v>
      </c>
      <c r="W1" s="37" t="s">
        <v>1514</v>
      </c>
      <c r="X1" s="37" t="s">
        <v>1515</v>
      </c>
      <c r="Y1" s="37" t="s">
        <v>1516</v>
      </c>
      <c r="Z1" s="38" t="s">
        <v>895</v>
      </c>
      <c r="AA1" s="41" t="s">
        <v>971</v>
      </c>
      <c r="AB1" s="41" t="s">
        <v>974</v>
      </c>
      <c r="AC1" s="41" t="s">
        <v>922</v>
      </c>
      <c r="AD1" s="151" t="s">
        <v>1231</v>
      </c>
      <c r="AE1" s="152" t="s">
        <v>1077</v>
      </c>
      <c r="AF1" s="152" t="s">
        <v>1078</v>
      </c>
      <c r="AG1" s="152" t="s">
        <v>962</v>
      </c>
      <c r="AH1" s="151" t="s">
        <v>963</v>
      </c>
      <c r="AI1" s="152" t="s">
        <v>964</v>
      </c>
      <c r="AJ1" s="152" t="s">
        <v>965</v>
      </c>
      <c r="AK1" s="152" t="s">
        <v>966</v>
      </c>
      <c r="AL1" s="152" t="s">
        <v>967</v>
      </c>
      <c r="AM1" s="151" t="s">
        <v>968</v>
      </c>
      <c r="AN1" s="152" t="s">
        <v>969</v>
      </c>
      <c r="AO1" s="152" t="s">
        <v>970</v>
      </c>
      <c r="AP1" s="151" t="s">
        <v>950</v>
      </c>
      <c r="AQ1" s="140" t="s">
        <v>410</v>
      </c>
      <c r="AR1" s="140" t="s">
        <v>977</v>
      </c>
      <c r="AS1" s="140" t="s">
        <v>410</v>
      </c>
      <c r="AT1" s="140" t="s">
        <v>980</v>
      </c>
      <c r="AU1" s="51" t="s">
        <v>410</v>
      </c>
      <c r="AV1" s="51" t="s">
        <v>978</v>
      </c>
      <c r="AW1" s="51" t="s">
        <v>410</v>
      </c>
      <c r="AX1" s="51" t="s">
        <v>979</v>
      </c>
      <c r="AY1" s="47" t="s">
        <v>410</v>
      </c>
      <c r="AZ1" s="47" t="s">
        <v>981</v>
      </c>
      <c r="BA1" s="43" t="s">
        <v>410</v>
      </c>
      <c r="BB1" s="43" t="s">
        <v>982</v>
      </c>
      <c r="BC1" s="56" t="s">
        <v>411</v>
      </c>
      <c r="BD1" s="56" t="s">
        <v>983</v>
      </c>
      <c r="BE1" s="56" t="s">
        <v>984</v>
      </c>
      <c r="BF1" s="56" t="s">
        <v>985</v>
      </c>
      <c r="BG1" s="60" t="s">
        <v>268</v>
      </c>
      <c r="BH1" s="60" t="s">
        <v>986</v>
      </c>
      <c r="BI1" s="60" t="s">
        <v>988</v>
      </c>
      <c r="BJ1" s="60" t="s">
        <v>987</v>
      </c>
      <c r="BK1" s="64" t="s">
        <v>269</v>
      </c>
      <c r="BL1" s="64" t="s">
        <v>989</v>
      </c>
      <c r="BM1" s="64" t="s">
        <v>797</v>
      </c>
      <c r="BN1" s="64" t="s">
        <v>1553</v>
      </c>
      <c r="BO1" s="15"/>
      <c r="BP1" s="15"/>
      <c r="BQ1" s="15"/>
      <c r="BR1" s="15"/>
      <c r="BS1" s="15"/>
      <c r="BT1" s="15"/>
      <c r="BU1" s="15"/>
      <c r="BV1" s="15"/>
      <c r="BW1" s="15"/>
      <c r="BX1" s="15"/>
      <c r="BY1" s="15"/>
      <c r="BZ1" s="15"/>
      <c r="CA1" s="15"/>
      <c r="CB1" s="15"/>
      <c r="CC1" s="15"/>
      <c r="CD1" s="15"/>
      <c r="CE1" s="15"/>
      <c r="CF1" s="15"/>
      <c r="CG1" s="15"/>
      <c r="CH1" s="15"/>
      <c r="CI1" s="15"/>
      <c r="CJ1" s="15"/>
      <c r="CK1" s="15"/>
      <c r="CL1" s="15"/>
      <c r="CM1" s="15"/>
      <c r="CN1" s="15"/>
      <c r="CO1" s="15"/>
      <c r="CP1" s="15"/>
      <c r="CQ1" s="15"/>
      <c r="CR1" s="15"/>
      <c r="CS1" s="15"/>
      <c r="CT1" s="15"/>
      <c r="CU1" s="15"/>
      <c r="CV1" s="15"/>
      <c r="CW1" s="15"/>
      <c r="CX1" s="15"/>
      <c r="CY1" s="15"/>
      <c r="CZ1" s="15"/>
      <c r="DA1" s="15"/>
      <c r="DB1" s="15"/>
      <c r="DC1" s="15"/>
      <c r="DD1" s="15"/>
      <c r="DE1" s="15"/>
      <c r="DF1" s="15"/>
      <c r="DG1" s="15"/>
      <c r="DH1" s="15"/>
      <c r="DI1" s="15"/>
      <c r="DJ1" s="15"/>
      <c r="DK1" s="15"/>
      <c r="DL1" s="15"/>
      <c r="DM1" s="15"/>
      <c r="DN1" s="15"/>
      <c r="DO1" s="15"/>
      <c r="DP1" s="15"/>
      <c r="DQ1" s="15"/>
      <c r="DR1" s="15"/>
      <c r="DS1" s="15"/>
      <c r="DT1" s="15"/>
      <c r="DU1" s="15"/>
      <c r="DV1" s="15"/>
      <c r="DW1" s="15"/>
      <c r="DX1" s="15"/>
      <c r="DY1" s="15"/>
      <c r="DZ1" s="15"/>
      <c r="EA1" s="15"/>
      <c r="EB1" s="15"/>
      <c r="EC1" s="15"/>
      <c r="ED1" s="15"/>
      <c r="EE1" s="15"/>
      <c r="EF1" s="15"/>
      <c r="EG1" s="15"/>
      <c r="EH1" s="15"/>
      <c r="EI1" s="15"/>
      <c r="EJ1" s="15"/>
      <c r="EK1" s="15"/>
      <c r="EL1" s="15"/>
      <c r="EM1" s="15"/>
      <c r="EN1" s="15"/>
      <c r="EO1" s="15"/>
      <c r="EP1" s="15"/>
      <c r="EQ1" s="15"/>
      <c r="ER1" s="15"/>
      <c r="ES1" s="15"/>
      <c r="ET1" s="15"/>
      <c r="EU1" s="15"/>
      <c r="EV1" s="15"/>
      <c r="EW1" s="15"/>
      <c r="EX1" s="15"/>
      <c r="EY1" s="15"/>
      <c r="EZ1" s="15"/>
      <c r="FA1" s="15"/>
      <c r="FB1" s="15"/>
      <c r="FC1" s="15"/>
      <c r="FD1" s="15"/>
      <c r="FE1" s="15"/>
      <c r="FF1" s="15"/>
      <c r="FG1" s="15"/>
      <c r="FH1" s="15"/>
      <c r="FI1" s="15"/>
      <c r="FJ1" s="15"/>
      <c r="FK1" s="15"/>
      <c r="FL1" s="15"/>
      <c r="FM1" s="15"/>
      <c r="FN1" s="15"/>
      <c r="FO1" s="15"/>
      <c r="FP1" s="15"/>
      <c r="FQ1" s="15"/>
      <c r="FR1" s="15"/>
      <c r="FS1" s="15"/>
      <c r="FT1" s="15"/>
      <c r="FU1" s="15"/>
      <c r="FV1" s="15"/>
      <c r="FW1" s="15"/>
      <c r="FX1" s="15"/>
      <c r="FY1" s="15"/>
      <c r="FZ1" s="15"/>
      <c r="GA1" s="15"/>
      <c r="GB1" s="15"/>
      <c r="GC1" s="15"/>
      <c r="GD1" s="15"/>
      <c r="GE1" s="15"/>
      <c r="GF1" s="15"/>
      <c r="GG1" s="15"/>
      <c r="GH1" s="15"/>
      <c r="GI1" s="15"/>
      <c r="GJ1" s="15"/>
      <c r="GK1" s="15"/>
      <c r="GL1" s="15"/>
      <c r="GM1" s="15"/>
      <c r="GN1" s="15"/>
      <c r="GO1" s="15"/>
      <c r="GP1" s="15"/>
      <c r="GQ1" s="15"/>
      <c r="GR1" s="15"/>
      <c r="GS1" s="15"/>
      <c r="GT1" s="15"/>
      <c r="GU1" s="15"/>
      <c r="GV1" s="15"/>
      <c r="GW1" s="15"/>
      <c r="GX1" s="15"/>
      <c r="GY1" s="15"/>
      <c r="GZ1" s="15"/>
      <c r="HA1" s="15"/>
      <c r="HB1" s="15"/>
      <c r="HC1" s="15"/>
      <c r="HD1" s="15"/>
      <c r="HE1" s="15"/>
      <c r="HF1" s="15"/>
      <c r="HG1" s="15"/>
      <c r="HH1" s="15"/>
      <c r="HI1" s="15"/>
      <c r="HJ1" s="15"/>
      <c r="HK1" s="15"/>
      <c r="HL1" s="15"/>
      <c r="HM1" s="15"/>
      <c r="HN1" s="15"/>
      <c r="HO1" s="15"/>
      <c r="HP1" s="15"/>
      <c r="HQ1" s="15"/>
      <c r="HR1" s="15"/>
      <c r="HS1" s="15"/>
      <c r="HT1" s="15"/>
      <c r="HU1" s="15"/>
      <c r="HV1" s="15"/>
      <c r="HW1" s="15"/>
      <c r="HX1" s="15"/>
      <c r="HY1" s="15"/>
      <c r="HZ1" s="15"/>
      <c r="IA1" s="15"/>
      <c r="IB1" s="15"/>
      <c r="IC1" s="15"/>
      <c r="ID1" s="15"/>
      <c r="IE1" s="15"/>
      <c r="IF1" s="15"/>
      <c r="IG1" s="15"/>
      <c r="IH1" s="15"/>
      <c r="II1" s="15"/>
      <c r="IJ1" s="15"/>
      <c r="IK1" s="15"/>
      <c r="IL1" s="15"/>
      <c r="IM1" s="15"/>
      <c r="IN1" s="15"/>
      <c r="IO1" s="15"/>
      <c r="IP1" s="15"/>
      <c r="IQ1" s="15"/>
      <c r="IR1" s="15"/>
      <c r="IS1" s="15"/>
      <c r="IT1" s="15"/>
      <c r="IU1" s="15"/>
      <c r="IV1" s="15"/>
      <c r="IW1" s="15"/>
      <c r="IX1" s="15"/>
      <c r="IY1" s="15"/>
      <c r="IZ1" s="15"/>
      <c r="JA1" s="15"/>
      <c r="JB1" s="15"/>
      <c r="JC1" s="15"/>
      <c r="JD1" s="15"/>
      <c r="JE1" s="15"/>
      <c r="JF1" s="15"/>
    </row>
    <row r="2" spans="1:266" s="27" customFormat="1" ht="35.1" customHeight="1" x14ac:dyDescent="0.2">
      <c r="A2" s="18" t="s">
        <v>731</v>
      </c>
      <c r="B2" s="121"/>
      <c r="C2" s="18" t="s">
        <v>703</v>
      </c>
      <c r="D2" s="18" t="s">
        <v>703</v>
      </c>
      <c r="E2" s="123">
        <v>2566</v>
      </c>
      <c r="F2" s="22"/>
      <c r="G2" s="22"/>
      <c r="H2" s="22">
        <v>37</v>
      </c>
      <c r="I2" s="22" t="s">
        <v>431</v>
      </c>
      <c r="J2" s="142">
        <v>37</v>
      </c>
      <c r="K2" s="142" t="s">
        <v>431</v>
      </c>
      <c r="L2" s="142" t="s">
        <v>1227</v>
      </c>
      <c r="M2" s="142" t="s">
        <v>1228</v>
      </c>
      <c r="N2" s="165" t="s">
        <v>1229</v>
      </c>
      <c r="O2" s="22"/>
      <c r="P2" s="22" t="s">
        <v>634</v>
      </c>
      <c r="Q2" s="22" t="str">
        <f>IFERROR(VLOOKUP(A2,'[1]Compil Arr.Eval+Surv'!$C$2:$M$187,11,FALSE),"")</f>
        <v/>
      </c>
      <c r="R2" s="98"/>
      <c r="S2" s="98" t="s">
        <v>1114</v>
      </c>
      <c r="T2" s="98" t="str">
        <f>IF(J2&lt;&gt;"","Etat chimique",IFERROR(VLOOKUP(A2,'[1]Compil Arr.Eval+Surv'!$C$2:$M$187,11,FALSE),""))</f>
        <v>Etat chimique</v>
      </c>
      <c r="U2" s="39" t="s">
        <v>1199</v>
      </c>
      <c r="V2" s="39" t="s">
        <v>1199</v>
      </c>
      <c r="W2" s="39" t="s">
        <v>1199</v>
      </c>
      <c r="X2" s="39" t="s">
        <v>1199</v>
      </c>
      <c r="Y2" s="39" t="s">
        <v>1199</v>
      </c>
      <c r="Z2" s="39" t="s">
        <v>790</v>
      </c>
      <c r="AA2" s="42" t="s">
        <v>1522</v>
      </c>
      <c r="AB2" s="42" t="s">
        <v>1129</v>
      </c>
      <c r="AC2" s="42" t="s">
        <v>929</v>
      </c>
      <c r="AD2" s="86" t="s">
        <v>1233</v>
      </c>
      <c r="AE2" s="86" t="s">
        <v>1199</v>
      </c>
      <c r="AF2" s="86" t="s">
        <v>1199</v>
      </c>
      <c r="AG2" s="86" t="s">
        <v>1199</v>
      </c>
      <c r="AH2" s="86" t="s">
        <v>791</v>
      </c>
      <c r="AI2" s="86" t="s">
        <v>1199</v>
      </c>
      <c r="AJ2" s="86" t="s">
        <v>1199</v>
      </c>
      <c r="AK2" s="86" t="s">
        <v>1199</v>
      </c>
      <c r="AL2" s="86" t="s">
        <v>1199</v>
      </c>
      <c r="AM2" s="86" t="s">
        <v>791</v>
      </c>
      <c r="AN2" s="86" t="s">
        <v>1199</v>
      </c>
      <c r="AO2" s="86" t="s">
        <v>1199</v>
      </c>
      <c r="AP2" s="86" t="s">
        <v>1199</v>
      </c>
      <c r="AQ2" s="69" t="s">
        <v>837</v>
      </c>
      <c r="AR2" s="70" t="s">
        <v>837</v>
      </c>
      <c r="AS2" s="69" t="s">
        <v>837</v>
      </c>
      <c r="AT2" s="70" t="s">
        <v>837</v>
      </c>
      <c r="AU2" s="52" t="s">
        <v>837</v>
      </c>
      <c r="AV2" s="52" t="s">
        <v>837</v>
      </c>
      <c r="AW2" s="53" t="s">
        <v>837</v>
      </c>
      <c r="AX2" s="52" t="s">
        <v>837</v>
      </c>
      <c r="AY2" s="48" t="s">
        <v>837</v>
      </c>
      <c r="AZ2" s="48" t="s">
        <v>837</v>
      </c>
      <c r="BA2" s="44" t="s">
        <v>837</v>
      </c>
      <c r="BB2" s="44" t="s">
        <v>837</v>
      </c>
      <c r="BC2" s="57" t="s">
        <v>837</v>
      </c>
      <c r="BD2" s="75" t="s">
        <v>837</v>
      </c>
      <c r="BE2" s="57" t="s">
        <v>837</v>
      </c>
      <c r="BF2" s="57" t="s">
        <v>837</v>
      </c>
      <c r="BG2" s="61" t="s">
        <v>837</v>
      </c>
      <c r="BH2" s="61" t="s">
        <v>837</v>
      </c>
      <c r="BI2" s="61" t="s">
        <v>837</v>
      </c>
      <c r="BJ2" s="61" t="s">
        <v>837</v>
      </c>
      <c r="BK2" s="65" t="s">
        <v>837</v>
      </c>
      <c r="BL2" s="65" t="s">
        <v>837</v>
      </c>
      <c r="BM2" s="65" t="s">
        <v>837</v>
      </c>
      <c r="BN2" s="65"/>
      <c r="BO2" s="14"/>
      <c r="BP2" s="14"/>
      <c r="BQ2" s="14"/>
      <c r="BR2" s="14"/>
      <c r="BS2" s="14"/>
      <c r="BT2" s="14"/>
      <c r="BU2" s="14"/>
      <c r="BV2" s="14"/>
      <c r="BW2" s="14"/>
      <c r="BX2" s="14"/>
      <c r="BY2" s="14"/>
      <c r="BZ2" s="14"/>
      <c r="CA2" s="14"/>
      <c r="CB2" s="14"/>
      <c r="CC2" s="14"/>
      <c r="CD2" s="14"/>
      <c r="CE2" s="14"/>
      <c r="CF2" s="14"/>
      <c r="CG2" s="14"/>
      <c r="CH2" s="14"/>
      <c r="CI2" s="14"/>
      <c r="CJ2" s="14"/>
      <c r="CK2" s="14"/>
      <c r="CL2" s="14"/>
      <c r="CM2" s="14"/>
      <c r="CN2" s="14"/>
      <c r="CO2" s="14"/>
      <c r="CP2" s="14"/>
      <c r="CQ2" s="14"/>
      <c r="CR2" s="14"/>
      <c r="CS2" s="14"/>
      <c r="CT2" s="14"/>
      <c r="CU2" s="14"/>
      <c r="CV2" s="14"/>
      <c r="CW2" s="14"/>
      <c r="CX2" s="14"/>
      <c r="CY2" s="14"/>
      <c r="CZ2" s="14"/>
      <c r="DA2" s="14"/>
      <c r="DB2" s="14"/>
      <c r="DC2" s="14"/>
      <c r="DD2" s="14"/>
      <c r="DE2" s="14"/>
      <c r="DF2" s="14"/>
      <c r="DG2" s="14"/>
      <c r="DH2" s="14"/>
      <c r="DI2" s="14"/>
      <c r="DJ2" s="14"/>
      <c r="DK2" s="14"/>
      <c r="DL2" s="14"/>
      <c r="DM2" s="14"/>
      <c r="DN2" s="14"/>
      <c r="DO2" s="14"/>
      <c r="DP2" s="14"/>
      <c r="DQ2" s="14"/>
      <c r="DR2" s="14"/>
      <c r="DS2" s="14"/>
      <c r="DT2" s="14"/>
      <c r="DU2" s="14"/>
      <c r="DV2" s="14"/>
      <c r="DW2" s="14"/>
      <c r="DX2" s="14"/>
      <c r="DY2" s="14"/>
      <c r="DZ2" s="14"/>
      <c r="EA2" s="14"/>
      <c r="EB2" s="14"/>
      <c r="EC2" s="14"/>
      <c r="ED2" s="14"/>
      <c r="EE2" s="14"/>
      <c r="EF2" s="14"/>
      <c r="EG2" s="14"/>
      <c r="EH2" s="14"/>
      <c r="EI2" s="14"/>
      <c r="EJ2" s="14"/>
      <c r="EK2" s="14"/>
      <c r="EL2" s="14"/>
      <c r="EM2" s="14"/>
      <c r="EN2" s="14"/>
      <c r="EO2" s="14"/>
      <c r="EP2" s="14"/>
      <c r="EQ2" s="14"/>
      <c r="ER2" s="14"/>
      <c r="ES2" s="14"/>
      <c r="ET2" s="14"/>
      <c r="EU2" s="14"/>
      <c r="EV2" s="14"/>
      <c r="EW2" s="14"/>
      <c r="EX2" s="14"/>
      <c r="EY2" s="14"/>
      <c r="EZ2" s="14"/>
      <c r="FA2" s="14"/>
      <c r="FB2" s="14"/>
      <c r="FC2" s="14"/>
      <c r="FD2" s="14"/>
      <c r="FE2" s="14"/>
      <c r="FF2" s="14"/>
      <c r="FG2" s="14"/>
      <c r="FH2" s="14"/>
      <c r="FI2" s="14"/>
      <c r="FJ2" s="14"/>
      <c r="FK2" s="14"/>
      <c r="FL2" s="14"/>
      <c r="FM2" s="14"/>
      <c r="FN2" s="14"/>
      <c r="FO2" s="14"/>
      <c r="FP2" s="14"/>
      <c r="FQ2" s="14"/>
      <c r="FR2" s="14"/>
      <c r="FS2" s="14"/>
      <c r="FT2" s="14"/>
      <c r="FU2" s="14"/>
      <c r="FV2" s="14"/>
      <c r="FW2" s="14"/>
      <c r="FX2" s="14"/>
      <c r="FY2" s="14"/>
      <c r="FZ2" s="14"/>
      <c r="GA2" s="14"/>
      <c r="GB2" s="14"/>
      <c r="GC2" s="14"/>
      <c r="GD2" s="14"/>
      <c r="GE2" s="14"/>
      <c r="GF2" s="14"/>
      <c r="GG2" s="14"/>
      <c r="GH2" s="14"/>
      <c r="GI2" s="14"/>
      <c r="GJ2" s="14"/>
      <c r="GK2" s="14"/>
      <c r="GL2" s="14"/>
      <c r="GM2" s="14"/>
      <c r="GN2" s="14"/>
      <c r="GO2" s="14"/>
      <c r="GP2" s="14"/>
      <c r="GQ2" s="14"/>
      <c r="GR2" s="14"/>
      <c r="GS2" s="14"/>
      <c r="GT2" s="14"/>
      <c r="GU2" s="14"/>
      <c r="GV2" s="14"/>
      <c r="GW2" s="14"/>
      <c r="GX2" s="14"/>
      <c r="GY2" s="14"/>
      <c r="GZ2" s="14"/>
      <c r="HA2" s="14"/>
      <c r="HB2" s="14"/>
      <c r="HC2" s="14"/>
      <c r="HD2" s="14"/>
      <c r="HE2" s="14"/>
      <c r="HF2" s="14"/>
      <c r="HG2" s="14"/>
      <c r="HH2" s="14"/>
      <c r="HI2" s="14"/>
      <c r="HJ2" s="14"/>
      <c r="HK2" s="14"/>
      <c r="HL2" s="14"/>
      <c r="HM2" s="14"/>
      <c r="HN2" s="14"/>
      <c r="HO2" s="14"/>
      <c r="HP2" s="14"/>
      <c r="HQ2" s="14"/>
      <c r="HR2" s="14"/>
      <c r="HS2" s="14"/>
      <c r="HT2" s="14"/>
      <c r="HU2" s="14"/>
      <c r="HV2" s="14"/>
      <c r="HW2" s="14"/>
      <c r="HX2" s="14"/>
      <c r="HY2" s="14"/>
      <c r="HZ2" s="14"/>
      <c r="IA2" s="14"/>
      <c r="IB2" s="14"/>
      <c r="IC2" s="14"/>
      <c r="ID2" s="14"/>
      <c r="IE2" s="14"/>
      <c r="IF2" s="14"/>
      <c r="IG2" s="14"/>
      <c r="IH2" s="14"/>
      <c r="II2" s="14"/>
      <c r="IJ2" s="14"/>
      <c r="IK2" s="14"/>
      <c r="IL2" s="14"/>
      <c r="IM2" s="14"/>
      <c r="IN2" s="14"/>
      <c r="IO2" s="14"/>
      <c r="IP2" s="14"/>
      <c r="IQ2" s="14"/>
      <c r="IR2" s="14"/>
      <c r="IS2" s="14"/>
      <c r="IT2" s="14"/>
      <c r="IU2" s="14"/>
      <c r="IV2" s="14"/>
      <c r="IW2" s="14"/>
      <c r="IX2" s="14"/>
      <c r="IY2" s="14"/>
      <c r="IZ2" s="14"/>
      <c r="JA2" s="14"/>
      <c r="JB2" s="14"/>
      <c r="JC2" s="14"/>
      <c r="JD2" s="14"/>
      <c r="JE2" s="14"/>
      <c r="JF2" s="14"/>
    </row>
    <row r="3" spans="1:266" s="27" customFormat="1" ht="35.1" customHeight="1" x14ac:dyDescent="0.2">
      <c r="A3" s="18" t="s">
        <v>741</v>
      </c>
      <c r="B3" s="121"/>
      <c r="C3" s="18" t="s">
        <v>713</v>
      </c>
      <c r="D3" s="18" t="s">
        <v>713</v>
      </c>
      <c r="E3" s="123">
        <v>5248</v>
      </c>
      <c r="F3" s="22"/>
      <c r="G3" s="22"/>
      <c r="H3" s="22">
        <v>37</v>
      </c>
      <c r="I3" s="22" t="s">
        <v>431</v>
      </c>
      <c r="J3" s="142">
        <v>37</v>
      </c>
      <c r="K3" s="142" t="s">
        <v>431</v>
      </c>
      <c r="L3" s="142" t="s">
        <v>1227</v>
      </c>
      <c r="M3" s="142" t="s">
        <v>1228</v>
      </c>
      <c r="N3" s="165" t="s">
        <v>1229</v>
      </c>
      <c r="O3" s="22"/>
      <c r="P3" s="22" t="s">
        <v>634</v>
      </c>
      <c r="Q3" s="22" t="str">
        <f>IFERROR(VLOOKUP(A3,'[1]Compil Arr.Eval+Surv'!$C$2:$M$187,11,FALSE),"")</f>
        <v/>
      </c>
      <c r="R3" s="98"/>
      <c r="S3" s="98" t="s">
        <v>1114</v>
      </c>
      <c r="T3" s="98" t="str">
        <f>IF(J3&lt;&gt;"","Etat chimique",IFERROR(VLOOKUP(A3,'[1]Compil Arr.Eval+Surv'!$C$2:$M$187,11,FALSE),""))</f>
        <v>Etat chimique</v>
      </c>
      <c r="U3" s="39" t="s">
        <v>1199</v>
      </c>
      <c r="V3" s="39" t="s">
        <v>1199</v>
      </c>
      <c r="W3" s="39" t="s">
        <v>1199</v>
      </c>
      <c r="X3" s="39" t="s">
        <v>1199</v>
      </c>
      <c r="Y3" s="39" t="s">
        <v>1199</v>
      </c>
      <c r="Z3" s="39" t="s">
        <v>790</v>
      </c>
      <c r="AA3" s="42" t="s">
        <v>1522</v>
      </c>
      <c r="AB3" s="42" t="s">
        <v>1129</v>
      </c>
      <c r="AC3" s="42" t="s">
        <v>929</v>
      </c>
      <c r="AD3" s="86" t="s">
        <v>1233</v>
      </c>
      <c r="AE3" s="86" t="s">
        <v>1199</v>
      </c>
      <c r="AF3" s="86" t="s">
        <v>1199</v>
      </c>
      <c r="AG3" s="86" t="s">
        <v>1199</v>
      </c>
      <c r="AH3" s="86" t="s">
        <v>791</v>
      </c>
      <c r="AI3" s="86" t="s">
        <v>1199</v>
      </c>
      <c r="AJ3" s="86" t="s">
        <v>1199</v>
      </c>
      <c r="AK3" s="86" t="s">
        <v>1199</v>
      </c>
      <c r="AL3" s="86" t="s">
        <v>1199</v>
      </c>
      <c r="AM3" s="86" t="s">
        <v>791</v>
      </c>
      <c r="AN3" s="86" t="s">
        <v>1199</v>
      </c>
      <c r="AO3" s="86" t="s">
        <v>1199</v>
      </c>
      <c r="AP3" s="86" t="s">
        <v>1199</v>
      </c>
      <c r="AQ3" s="69" t="s">
        <v>837</v>
      </c>
      <c r="AR3" s="70" t="s">
        <v>837</v>
      </c>
      <c r="AS3" s="69" t="s">
        <v>837</v>
      </c>
      <c r="AT3" s="70" t="s">
        <v>837</v>
      </c>
      <c r="AU3" s="52" t="s">
        <v>837</v>
      </c>
      <c r="AV3" s="52" t="s">
        <v>837</v>
      </c>
      <c r="AW3" s="53" t="s">
        <v>837</v>
      </c>
      <c r="AX3" s="52" t="s">
        <v>837</v>
      </c>
      <c r="AY3" s="48" t="s">
        <v>837</v>
      </c>
      <c r="AZ3" s="48" t="s">
        <v>837</v>
      </c>
      <c r="BA3" s="44" t="s">
        <v>837</v>
      </c>
      <c r="BB3" s="44" t="s">
        <v>837</v>
      </c>
      <c r="BC3" s="57" t="s">
        <v>837</v>
      </c>
      <c r="BD3" s="75" t="s">
        <v>837</v>
      </c>
      <c r="BE3" s="57" t="s">
        <v>837</v>
      </c>
      <c r="BF3" s="57" t="s">
        <v>837</v>
      </c>
      <c r="BG3" s="61" t="s">
        <v>837</v>
      </c>
      <c r="BH3" s="61" t="s">
        <v>837</v>
      </c>
      <c r="BI3" s="61" t="s">
        <v>837</v>
      </c>
      <c r="BJ3" s="61" t="s">
        <v>837</v>
      </c>
      <c r="BK3" s="65" t="s">
        <v>837</v>
      </c>
      <c r="BL3" s="65" t="s">
        <v>837</v>
      </c>
      <c r="BM3" s="65" t="s">
        <v>837</v>
      </c>
      <c r="BN3" s="65"/>
      <c r="BO3" s="14"/>
      <c r="BP3" s="14"/>
      <c r="BQ3" s="14"/>
      <c r="BR3" s="14"/>
      <c r="BS3" s="14"/>
      <c r="BT3" s="14"/>
      <c r="BU3" s="14"/>
      <c r="BV3" s="14"/>
      <c r="BW3" s="14"/>
      <c r="BX3" s="14"/>
      <c r="BY3" s="14"/>
      <c r="BZ3" s="14"/>
      <c r="CA3" s="14"/>
      <c r="CB3" s="14"/>
      <c r="CC3" s="14"/>
      <c r="CD3" s="14"/>
      <c r="CE3" s="14"/>
      <c r="CF3" s="14"/>
      <c r="CG3" s="14"/>
      <c r="CH3" s="14"/>
      <c r="CI3" s="14"/>
      <c r="CJ3" s="14"/>
      <c r="CK3" s="14"/>
      <c r="CL3" s="14"/>
      <c r="CM3" s="14"/>
      <c r="CN3" s="14"/>
      <c r="CO3" s="14"/>
      <c r="CP3" s="14"/>
      <c r="CQ3" s="14"/>
      <c r="CR3" s="14"/>
      <c r="CS3" s="14"/>
      <c r="CT3" s="14"/>
      <c r="CU3" s="14"/>
      <c r="CV3" s="14"/>
      <c r="CW3" s="14"/>
      <c r="CX3" s="14"/>
      <c r="CY3" s="14"/>
      <c r="CZ3" s="14"/>
      <c r="DA3" s="14"/>
      <c r="DB3" s="14"/>
      <c r="DC3" s="14"/>
      <c r="DD3" s="14"/>
      <c r="DE3" s="14"/>
      <c r="DF3" s="14"/>
      <c r="DG3" s="14"/>
      <c r="DH3" s="14"/>
      <c r="DI3" s="14"/>
      <c r="DJ3" s="14"/>
      <c r="DK3" s="14"/>
      <c r="DL3" s="14"/>
      <c r="DM3" s="14"/>
      <c r="DN3" s="14"/>
      <c r="DO3" s="14"/>
      <c r="DP3" s="14"/>
      <c r="DQ3" s="14"/>
      <c r="DR3" s="14"/>
      <c r="DS3" s="14"/>
      <c r="DT3" s="14"/>
      <c r="DU3" s="14"/>
      <c r="DV3" s="14"/>
      <c r="DW3" s="14"/>
      <c r="DX3" s="14"/>
      <c r="DY3" s="14"/>
      <c r="DZ3" s="14"/>
      <c r="EA3" s="14"/>
      <c r="EB3" s="14"/>
      <c r="EC3" s="14"/>
      <c r="ED3" s="14"/>
      <c r="EE3" s="14"/>
      <c r="EF3" s="14"/>
      <c r="EG3" s="14"/>
      <c r="EH3" s="14"/>
      <c r="EI3" s="14"/>
      <c r="EJ3" s="14"/>
      <c r="EK3" s="14"/>
      <c r="EL3" s="14"/>
      <c r="EM3" s="14"/>
      <c r="EN3" s="14"/>
      <c r="EO3" s="14"/>
      <c r="EP3" s="14"/>
      <c r="EQ3" s="14"/>
      <c r="ER3" s="14"/>
      <c r="ES3" s="14"/>
      <c r="ET3" s="14"/>
      <c r="EU3" s="14"/>
      <c r="EV3" s="14"/>
      <c r="EW3" s="14"/>
      <c r="EX3" s="14"/>
      <c r="EY3" s="14"/>
      <c r="EZ3" s="14"/>
      <c r="FA3" s="14"/>
      <c r="FB3" s="14"/>
      <c r="FC3" s="14"/>
      <c r="FD3" s="14"/>
      <c r="FE3" s="14"/>
      <c r="FF3" s="14"/>
      <c r="FG3" s="14"/>
      <c r="FH3" s="14"/>
      <c r="FI3" s="14"/>
      <c r="FJ3" s="14"/>
      <c r="FK3" s="14"/>
      <c r="FL3" s="14"/>
      <c r="FM3" s="14"/>
      <c r="FN3" s="14"/>
      <c r="FO3" s="14"/>
      <c r="FP3" s="14"/>
      <c r="FQ3" s="14"/>
      <c r="FR3" s="14"/>
      <c r="FS3" s="14"/>
      <c r="FT3" s="14"/>
      <c r="FU3" s="14"/>
      <c r="FV3" s="14"/>
      <c r="FW3" s="14"/>
      <c r="FX3" s="14"/>
      <c r="FY3" s="14"/>
      <c r="FZ3" s="14"/>
      <c r="GA3" s="14"/>
      <c r="GB3" s="14"/>
      <c r="GC3" s="14"/>
      <c r="GD3" s="14"/>
      <c r="GE3" s="14"/>
      <c r="GF3" s="14"/>
      <c r="GG3" s="14"/>
      <c r="GH3" s="14"/>
      <c r="GI3" s="14"/>
      <c r="GJ3" s="14"/>
      <c r="GK3" s="14"/>
      <c r="GL3" s="14"/>
      <c r="GM3" s="14"/>
      <c r="GN3" s="14"/>
      <c r="GO3" s="14"/>
      <c r="GP3" s="14"/>
      <c r="GQ3" s="14"/>
      <c r="GR3" s="14"/>
      <c r="GS3" s="14"/>
      <c r="GT3" s="14"/>
      <c r="GU3" s="14"/>
      <c r="GV3" s="14"/>
      <c r="GW3" s="14"/>
      <c r="GX3" s="14"/>
      <c r="GY3" s="14"/>
      <c r="GZ3" s="14"/>
      <c r="HA3" s="14"/>
      <c r="HB3" s="14"/>
      <c r="HC3" s="14"/>
      <c r="HD3" s="14"/>
      <c r="HE3" s="14"/>
      <c r="HF3" s="14"/>
      <c r="HG3" s="14"/>
      <c r="HH3" s="14"/>
      <c r="HI3" s="14"/>
      <c r="HJ3" s="14"/>
      <c r="HK3" s="14"/>
      <c r="HL3" s="14"/>
      <c r="HM3" s="14"/>
      <c r="HN3" s="14"/>
      <c r="HO3" s="14"/>
      <c r="HP3" s="14"/>
      <c r="HQ3" s="14"/>
      <c r="HR3" s="14"/>
      <c r="HS3" s="14"/>
      <c r="HT3" s="14"/>
      <c r="HU3" s="14"/>
      <c r="HV3" s="14"/>
      <c r="HW3" s="14"/>
      <c r="HX3" s="14"/>
      <c r="HY3" s="14"/>
      <c r="HZ3" s="14"/>
      <c r="IA3" s="14"/>
      <c r="IB3" s="14"/>
      <c r="IC3" s="14"/>
      <c r="ID3" s="14"/>
      <c r="IE3" s="14"/>
      <c r="IF3" s="14"/>
      <c r="IG3" s="14"/>
      <c r="IH3" s="14"/>
      <c r="II3" s="14"/>
      <c r="IJ3" s="14"/>
      <c r="IK3" s="14"/>
      <c r="IL3" s="14"/>
      <c r="IM3" s="14"/>
      <c r="IN3" s="14"/>
      <c r="IO3" s="14"/>
      <c r="IP3" s="14"/>
      <c r="IQ3" s="14"/>
      <c r="IR3" s="14"/>
      <c r="IS3" s="14"/>
      <c r="IT3" s="14"/>
      <c r="IU3" s="14"/>
      <c r="IV3" s="14"/>
      <c r="IW3" s="14"/>
      <c r="IX3" s="14"/>
      <c r="IY3" s="14"/>
      <c r="IZ3" s="14"/>
      <c r="JA3" s="14"/>
      <c r="JB3" s="14"/>
      <c r="JC3" s="14"/>
      <c r="JD3" s="14"/>
      <c r="JE3" s="14"/>
      <c r="JF3" s="14"/>
    </row>
    <row r="4" spans="1:266" s="27" customFormat="1" ht="35.1" customHeight="1" x14ac:dyDescent="0.2">
      <c r="A4" s="18" t="s">
        <v>730</v>
      </c>
      <c r="B4" s="121"/>
      <c r="C4" s="18" t="s">
        <v>702</v>
      </c>
      <c r="D4" s="18" t="s">
        <v>702</v>
      </c>
      <c r="E4" s="123">
        <v>2575</v>
      </c>
      <c r="F4" s="22"/>
      <c r="G4" s="22"/>
      <c r="H4" s="22">
        <v>37</v>
      </c>
      <c r="I4" s="22" t="s">
        <v>431</v>
      </c>
      <c r="J4" s="142">
        <v>37</v>
      </c>
      <c r="K4" s="142" t="s">
        <v>431</v>
      </c>
      <c r="L4" s="142" t="s">
        <v>1227</v>
      </c>
      <c r="M4" s="142" t="s">
        <v>1228</v>
      </c>
      <c r="N4" s="165" t="s">
        <v>1229</v>
      </c>
      <c r="O4" s="22"/>
      <c r="P4" s="22" t="s">
        <v>634</v>
      </c>
      <c r="Q4" s="22" t="str">
        <f>IFERROR(VLOOKUP(A4,'[1]Compil Arr.Eval+Surv'!$C$2:$M$187,11,FALSE),"")</f>
        <v/>
      </c>
      <c r="R4" s="98"/>
      <c r="S4" s="98" t="s">
        <v>1114</v>
      </c>
      <c r="T4" s="98" t="str">
        <f>IF(J4&lt;&gt;"","Etat chimique",IFERROR(VLOOKUP(A4,'[1]Compil Arr.Eval+Surv'!$C$2:$M$187,11,FALSE),""))</f>
        <v>Etat chimique</v>
      </c>
      <c r="U4" s="39" t="s">
        <v>1199</v>
      </c>
      <c r="V4" s="39" t="s">
        <v>1199</v>
      </c>
      <c r="W4" s="39" t="s">
        <v>1199</v>
      </c>
      <c r="X4" s="39" t="s">
        <v>1199</v>
      </c>
      <c r="Y4" s="39" t="s">
        <v>1199</v>
      </c>
      <c r="Z4" s="39" t="s">
        <v>790</v>
      </c>
      <c r="AA4" s="42" t="s">
        <v>1522</v>
      </c>
      <c r="AB4" s="42" t="s">
        <v>1129</v>
      </c>
      <c r="AC4" s="42" t="s">
        <v>929</v>
      </c>
      <c r="AD4" s="86" t="s">
        <v>1233</v>
      </c>
      <c r="AE4" s="86" t="s">
        <v>1199</v>
      </c>
      <c r="AF4" s="86" t="s">
        <v>1199</v>
      </c>
      <c r="AG4" s="86" t="s">
        <v>1199</v>
      </c>
      <c r="AH4" s="86" t="s">
        <v>791</v>
      </c>
      <c r="AI4" s="86" t="s">
        <v>1199</v>
      </c>
      <c r="AJ4" s="86" t="s">
        <v>1199</v>
      </c>
      <c r="AK4" s="86" t="s">
        <v>1199</v>
      </c>
      <c r="AL4" s="86" t="s">
        <v>1199</v>
      </c>
      <c r="AM4" s="86" t="s">
        <v>791</v>
      </c>
      <c r="AN4" s="86" t="s">
        <v>1199</v>
      </c>
      <c r="AO4" s="86" t="s">
        <v>1199</v>
      </c>
      <c r="AP4" s="86" t="s">
        <v>1199</v>
      </c>
      <c r="AQ4" s="69" t="s">
        <v>837</v>
      </c>
      <c r="AR4" s="70" t="s">
        <v>837</v>
      </c>
      <c r="AS4" s="69" t="s">
        <v>837</v>
      </c>
      <c r="AT4" s="70" t="s">
        <v>837</v>
      </c>
      <c r="AU4" s="52" t="s">
        <v>837</v>
      </c>
      <c r="AV4" s="52" t="s">
        <v>837</v>
      </c>
      <c r="AW4" s="53" t="s">
        <v>837</v>
      </c>
      <c r="AX4" s="52" t="s">
        <v>837</v>
      </c>
      <c r="AY4" s="48" t="s">
        <v>837</v>
      </c>
      <c r="AZ4" s="48" t="s">
        <v>837</v>
      </c>
      <c r="BA4" s="44" t="s">
        <v>837</v>
      </c>
      <c r="BB4" s="44" t="s">
        <v>837</v>
      </c>
      <c r="BC4" s="57" t="s">
        <v>837</v>
      </c>
      <c r="BD4" s="75" t="s">
        <v>837</v>
      </c>
      <c r="BE4" s="57" t="s">
        <v>837</v>
      </c>
      <c r="BF4" s="57" t="s">
        <v>837</v>
      </c>
      <c r="BG4" s="61" t="s">
        <v>837</v>
      </c>
      <c r="BH4" s="61" t="s">
        <v>837</v>
      </c>
      <c r="BI4" s="61" t="s">
        <v>837</v>
      </c>
      <c r="BJ4" s="61" t="s">
        <v>837</v>
      </c>
      <c r="BK4" s="65" t="s">
        <v>837</v>
      </c>
      <c r="BL4" s="65" t="s">
        <v>837</v>
      </c>
      <c r="BM4" s="65" t="s">
        <v>837</v>
      </c>
      <c r="BN4" s="65"/>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row>
    <row r="5" spans="1:266" s="27" customFormat="1" ht="35.1" customHeight="1" x14ac:dyDescent="0.2">
      <c r="A5" s="18" t="s">
        <v>739</v>
      </c>
      <c r="B5" s="121"/>
      <c r="C5" s="18" t="s">
        <v>711</v>
      </c>
      <c r="D5" s="18" t="s">
        <v>711</v>
      </c>
      <c r="E5" s="123">
        <v>2596</v>
      </c>
      <c r="F5" s="22"/>
      <c r="G5" s="22"/>
      <c r="H5" s="22">
        <v>37</v>
      </c>
      <c r="I5" s="22" t="s">
        <v>431</v>
      </c>
      <c r="J5" s="142">
        <v>37</v>
      </c>
      <c r="K5" s="142" t="s">
        <v>431</v>
      </c>
      <c r="L5" s="142" t="s">
        <v>1227</v>
      </c>
      <c r="M5" s="142" t="s">
        <v>1228</v>
      </c>
      <c r="N5" s="165" t="s">
        <v>1229</v>
      </c>
      <c r="O5" s="22"/>
      <c r="P5" s="22" t="s">
        <v>634</v>
      </c>
      <c r="Q5" s="22" t="str">
        <f>IFERROR(VLOOKUP(A5,'[1]Compil Arr.Eval+Surv'!$C$2:$M$187,11,FALSE),"")</f>
        <v/>
      </c>
      <c r="R5" s="98"/>
      <c r="S5" s="98" t="s">
        <v>1114</v>
      </c>
      <c r="T5" s="98" t="str">
        <f>IF(J5&lt;&gt;"","Etat chimique",IFERROR(VLOOKUP(A5,'[1]Compil Arr.Eval+Surv'!$C$2:$M$187,11,FALSE),""))</f>
        <v>Etat chimique</v>
      </c>
      <c r="U5" s="39" t="s">
        <v>1199</v>
      </c>
      <c r="V5" s="39" t="s">
        <v>1199</v>
      </c>
      <c r="W5" s="39" t="s">
        <v>1199</v>
      </c>
      <c r="X5" s="39" t="s">
        <v>1199</v>
      </c>
      <c r="Y5" s="39" t="s">
        <v>1199</v>
      </c>
      <c r="Z5" s="39" t="s">
        <v>790</v>
      </c>
      <c r="AA5" s="42" t="s">
        <v>1522</v>
      </c>
      <c r="AB5" s="42" t="s">
        <v>1129</v>
      </c>
      <c r="AC5" s="42" t="s">
        <v>929</v>
      </c>
      <c r="AD5" s="86" t="s">
        <v>1233</v>
      </c>
      <c r="AE5" s="86" t="s">
        <v>1199</v>
      </c>
      <c r="AF5" s="86" t="s">
        <v>1199</v>
      </c>
      <c r="AG5" s="86" t="s">
        <v>1199</v>
      </c>
      <c r="AH5" s="86" t="s">
        <v>791</v>
      </c>
      <c r="AI5" s="86" t="s">
        <v>1199</v>
      </c>
      <c r="AJ5" s="86" t="s">
        <v>1199</v>
      </c>
      <c r="AK5" s="86" t="s">
        <v>1199</v>
      </c>
      <c r="AL5" s="86" t="s">
        <v>1199</v>
      </c>
      <c r="AM5" s="86" t="s">
        <v>791</v>
      </c>
      <c r="AN5" s="86" t="s">
        <v>1199</v>
      </c>
      <c r="AO5" s="86" t="s">
        <v>1199</v>
      </c>
      <c r="AP5" s="86" t="s">
        <v>1199</v>
      </c>
      <c r="AQ5" s="69" t="s">
        <v>837</v>
      </c>
      <c r="AR5" s="70" t="s">
        <v>837</v>
      </c>
      <c r="AS5" s="69" t="s">
        <v>837</v>
      </c>
      <c r="AT5" s="70" t="s">
        <v>837</v>
      </c>
      <c r="AU5" s="52" t="s">
        <v>837</v>
      </c>
      <c r="AV5" s="52" t="s">
        <v>837</v>
      </c>
      <c r="AW5" s="53" t="s">
        <v>837</v>
      </c>
      <c r="AX5" s="52" t="s">
        <v>837</v>
      </c>
      <c r="AY5" s="48" t="s">
        <v>837</v>
      </c>
      <c r="AZ5" s="48" t="s">
        <v>837</v>
      </c>
      <c r="BA5" s="44" t="s">
        <v>837</v>
      </c>
      <c r="BB5" s="44" t="s">
        <v>837</v>
      </c>
      <c r="BC5" s="57" t="s">
        <v>837</v>
      </c>
      <c r="BD5" s="75" t="s">
        <v>837</v>
      </c>
      <c r="BE5" s="57" t="s">
        <v>837</v>
      </c>
      <c r="BF5" s="57" t="s">
        <v>837</v>
      </c>
      <c r="BG5" s="61" t="s">
        <v>837</v>
      </c>
      <c r="BH5" s="61" t="s">
        <v>837</v>
      </c>
      <c r="BI5" s="61" t="s">
        <v>837</v>
      </c>
      <c r="BJ5" s="61" t="s">
        <v>837</v>
      </c>
      <c r="BK5" s="65" t="s">
        <v>837</v>
      </c>
      <c r="BL5" s="65" t="s">
        <v>837</v>
      </c>
      <c r="BM5" s="65" t="s">
        <v>837</v>
      </c>
      <c r="BN5" s="65"/>
      <c r="BO5" s="14"/>
      <c r="BP5" s="14"/>
      <c r="BQ5" s="14"/>
      <c r="BR5" s="14"/>
      <c r="BS5" s="14"/>
      <c r="BT5" s="14"/>
      <c r="BU5" s="14"/>
      <c r="BV5" s="14"/>
      <c r="BW5" s="14"/>
      <c r="BX5" s="14"/>
      <c r="BY5" s="14"/>
      <c r="BZ5" s="14"/>
      <c r="CA5" s="14"/>
      <c r="CB5" s="14"/>
      <c r="CC5" s="14"/>
      <c r="CD5" s="14"/>
      <c r="CE5" s="14"/>
      <c r="CF5" s="14"/>
      <c r="CG5" s="14"/>
      <c r="CH5" s="14"/>
      <c r="CI5" s="14"/>
      <c r="CJ5" s="14"/>
      <c r="CK5" s="14"/>
      <c r="CL5" s="14"/>
      <c r="CM5" s="14"/>
      <c r="CN5" s="14"/>
      <c r="CO5" s="14"/>
      <c r="CP5" s="14"/>
      <c r="CQ5" s="14"/>
      <c r="CR5" s="14"/>
      <c r="CS5" s="14"/>
      <c r="CT5" s="14"/>
      <c r="CU5" s="14"/>
      <c r="CV5" s="14"/>
      <c r="CW5" s="14"/>
      <c r="CX5" s="14"/>
      <c r="CY5" s="14"/>
      <c r="CZ5" s="14"/>
      <c r="DA5" s="14"/>
      <c r="DB5" s="14"/>
      <c r="DC5" s="14"/>
      <c r="DD5" s="14"/>
      <c r="DE5" s="14"/>
      <c r="DF5" s="14"/>
      <c r="DG5" s="14"/>
      <c r="DH5" s="14"/>
      <c r="DI5" s="14"/>
      <c r="DJ5" s="14"/>
      <c r="DK5" s="14"/>
      <c r="DL5" s="14"/>
      <c r="DM5" s="14"/>
      <c r="DN5" s="14"/>
      <c r="DO5" s="14"/>
      <c r="DP5" s="14"/>
      <c r="DQ5" s="14"/>
      <c r="DR5" s="14"/>
      <c r="DS5" s="14"/>
      <c r="DT5" s="14"/>
      <c r="DU5" s="14"/>
      <c r="DV5" s="14"/>
      <c r="DW5" s="14"/>
      <c r="DX5" s="14"/>
      <c r="DY5" s="14"/>
      <c r="DZ5" s="14"/>
      <c r="EA5" s="14"/>
      <c r="EB5" s="14"/>
      <c r="EC5" s="14"/>
      <c r="ED5" s="14"/>
      <c r="EE5" s="14"/>
      <c r="EF5" s="14"/>
      <c r="EG5" s="14"/>
      <c r="EH5" s="14"/>
      <c r="EI5" s="14"/>
      <c r="EJ5" s="14"/>
      <c r="EK5" s="14"/>
      <c r="EL5" s="14"/>
      <c r="EM5" s="14"/>
      <c r="EN5" s="14"/>
      <c r="EO5" s="14"/>
      <c r="EP5" s="14"/>
      <c r="EQ5" s="14"/>
      <c r="ER5" s="14"/>
      <c r="ES5" s="14"/>
      <c r="ET5" s="14"/>
      <c r="EU5" s="14"/>
      <c r="EV5" s="14"/>
      <c r="EW5" s="14"/>
      <c r="EX5" s="14"/>
      <c r="EY5" s="14"/>
      <c r="EZ5" s="14"/>
      <c r="FA5" s="14"/>
      <c r="FB5" s="14"/>
      <c r="FC5" s="14"/>
      <c r="FD5" s="14"/>
      <c r="FE5" s="14"/>
      <c r="FF5" s="14"/>
      <c r="FG5" s="14"/>
      <c r="FH5" s="14"/>
      <c r="FI5" s="14"/>
      <c r="FJ5" s="14"/>
      <c r="FK5" s="14"/>
      <c r="FL5" s="14"/>
      <c r="FM5" s="14"/>
      <c r="FN5" s="14"/>
      <c r="FO5" s="14"/>
      <c r="FP5" s="14"/>
      <c r="FQ5" s="14"/>
      <c r="FR5" s="14"/>
      <c r="FS5" s="14"/>
      <c r="FT5" s="14"/>
      <c r="FU5" s="14"/>
      <c r="FV5" s="14"/>
      <c r="FW5" s="14"/>
      <c r="FX5" s="14"/>
      <c r="FY5" s="14"/>
      <c r="FZ5" s="14"/>
      <c r="GA5" s="14"/>
      <c r="GB5" s="14"/>
      <c r="GC5" s="14"/>
      <c r="GD5" s="14"/>
      <c r="GE5" s="14"/>
      <c r="GF5" s="14"/>
      <c r="GG5" s="14"/>
      <c r="GH5" s="14"/>
      <c r="GI5" s="14"/>
      <c r="GJ5" s="14"/>
      <c r="GK5" s="14"/>
      <c r="GL5" s="14"/>
      <c r="GM5" s="14"/>
      <c r="GN5" s="14"/>
      <c r="GO5" s="14"/>
      <c r="GP5" s="14"/>
      <c r="GQ5" s="14"/>
      <c r="GR5" s="14"/>
      <c r="GS5" s="14"/>
      <c r="GT5" s="14"/>
      <c r="GU5" s="14"/>
      <c r="GV5" s="14"/>
      <c r="GW5" s="14"/>
      <c r="GX5" s="14"/>
      <c r="GY5" s="14"/>
      <c r="GZ5" s="14"/>
      <c r="HA5" s="14"/>
      <c r="HB5" s="14"/>
      <c r="HC5" s="14"/>
      <c r="HD5" s="14"/>
      <c r="HE5" s="14"/>
      <c r="HF5" s="14"/>
      <c r="HG5" s="14"/>
      <c r="HH5" s="14"/>
      <c r="HI5" s="14"/>
      <c r="HJ5" s="14"/>
      <c r="HK5" s="14"/>
      <c r="HL5" s="14"/>
      <c r="HM5" s="14"/>
      <c r="HN5" s="14"/>
      <c r="HO5" s="14"/>
      <c r="HP5" s="14"/>
      <c r="HQ5" s="14"/>
      <c r="HR5" s="14"/>
      <c r="HS5" s="14"/>
      <c r="HT5" s="14"/>
      <c r="HU5" s="14"/>
      <c r="HV5" s="14"/>
      <c r="HW5" s="14"/>
      <c r="HX5" s="14"/>
      <c r="HY5" s="14"/>
      <c r="HZ5" s="14"/>
      <c r="IA5" s="14"/>
      <c r="IB5" s="14"/>
      <c r="IC5" s="14"/>
      <c r="ID5" s="14"/>
      <c r="IE5" s="14"/>
      <c r="IF5" s="14"/>
      <c r="IG5" s="14"/>
      <c r="IH5" s="14"/>
      <c r="II5" s="14"/>
      <c r="IJ5" s="14"/>
      <c r="IK5" s="14"/>
      <c r="IL5" s="14"/>
      <c r="IM5" s="14"/>
      <c r="IN5" s="14"/>
      <c r="IO5" s="14"/>
      <c r="IP5" s="14"/>
      <c r="IQ5" s="14"/>
      <c r="IR5" s="14"/>
      <c r="IS5" s="14"/>
      <c r="IT5" s="14"/>
      <c r="IU5" s="14"/>
      <c r="IV5" s="14"/>
      <c r="IW5" s="14"/>
      <c r="IX5" s="14"/>
      <c r="IY5" s="14"/>
      <c r="IZ5" s="14"/>
      <c r="JA5" s="14"/>
      <c r="JB5" s="14"/>
      <c r="JC5" s="14"/>
      <c r="JD5" s="14"/>
      <c r="JE5" s="14"/>
      <c r="JF5" s="14"/>
    </row>
    <row r="6" spans="1:266" s="27" customFormat="1" ht="35.1" customHeight="1" x14ac:dyDescent="0.2">
      <c r="A6" s="18" t="s">
        <v>740</v>
      </c>
      <c r="B6" s="121"/>
      <c r="C6" s="18" t="s">
        <v>712</v>
      </c>
      <c r="D6" s="18" t="s">
        <v>712</v>
      </c>
      <c r="E6" s="123">
        <v>2597</v>
      </c>
      <c r="F6" s="22"/>
      <c r="G6" s="22"/>
      <c r="H6" s="22">
        <v>37</v>
      </c>
      <c r="I6" s="22" t="s">
        <v>431</v>
      </c>
      <c r="J6" s="142">
        <v>37</v>
      </c>
      <c r="K6" s="142" t="s">
        <v>431</v>
      </c>
      <c r="L6" s="142" t="s">
        <v>1227</v>
      </c>
      <c r="M6" s="142" t="s">
        <v>1228</v>
      </c>
      <c r="N6" s="165" t="s">
        <v>1229</v>
      </c>
      <c r="O6" s="22"/>
      <c r="P6" s="22" t="s">
        <v>634</v>
      </c>
      <c r="Q6" s="22" t="str">
        <f>IFERROR(VLOOKUP(A6,'[1]Compil Arr.Eval+Surv'!$C$2:$M$187,11,FALSE),"")</f>
        <v/>
      </c>
      <c r="R6" s="98"/>
      <c r="S6" s="98" t="s">
        <v>1114</v>
      </c>
      <c r="T6" s="98" t="str">
        <f>IF(J6&lt;&gt;"","Etat chimique",IFERROR(VLOOKUP(A6,'[1]Compil Arr.Eval+Surv'!$C$2:$M$187,11,FALSE),""))</f>
        <v>Etat chimique</v>
      </c>
      <c r="U6" s="39" t="s">
        <v>1199</v>
      </c>
      <c r="V6" s="39" t="s">
        <v>1199</v>
      </c>
      <c r="W6" s="39" t="s">
        <v>1199</v>
      </c>
      <c r="X6" s="39" t="s">
        <v>1199</v>
      </c>
      <c r="Y6" s="39" t="s">
        <v>1199</v>
      </c>
      <c r="Z6" s="39" t="s">
        <v>790</v>
      </c>
      <c r="AA6" s="42" t="s">
        <v>1522</v>
      </c>
      <c r="AB6" s="42" t="s">
        <v>1129</v>
      </c>
      <c r="AC6" s="42" t="s">
        <v>929</v>
      </c>
      <c r="AD6" s="86" t="s">
        <v>1233</v>
      </c>
      <c r="AE6" s="86" t="s">
        <v>1199</v>
      </c>
      <c r="AF6" s="86" t="s">
        <v>1199</v>
      </c>
      <c r="AG6" s="86" t="s">
        <v>1199</v>
      </c>
      <c r="AH6" s="86" t="s">
        <v>791</v>
      </c>
      <c r="AI6" s="86" t="s">
        <v>1199</v>
      </c>
      <c r="AJ6" s="86" t="s">
        <v>1199</v>
      </c>
      <c r="AK6" s="86" t="s">
        <v>1199</v>
      </c>
      <c r="AL6" s="86" t="s">
        <v>1199</v>
      </c>
      <c r="AM6" s="86" t="s">
        <v>791</v>
      </c>
      <c r="AN6" s="86" t="s">
        <v>1199</v>
      </c>
      <c r="AO6" s="86" t="s">
        <v>1199</v>
      </c>
      <c r="AP6" s="86" t="s">
        <v>1199</v>
      </c>
      <c r="AQ6" s="69" t="s">
        <v>837</v>
      </c>
      <c r="AR6" s="70" t="s">
        <v>837</v>
      </c>
      <c r="AS6" s="69" t="s">
        <v>837</v>
      </c>
      <c r="AT6" s="70" t="s">
        <v>837</v>
      </c>
      <c r="AU6" s="52" t="s">
        <v>837</v>
      </c>
      <c r="AV6" s="52" t="s">
        <v>837</v>
      </c>
      <c r="AW6" s="53" t="s">
        <v>837</v>
      </c>
      <c r="AX6" s="52" t="s">
        <v>837</v>
      </c>
      <c r="AY6" s="48" t="s">
        <v>837</v>
      </c>
      <c r="AZ6" s="48" t="s">
        <v>837</v>
      </c>
      <c r="BA6" s="44" t="s">
        <v>837</v>
      </c>
      <c r="BB6" s="44" t="s">
        <v>837</v>
      </c>
      <c r="BC6" s="57" t="s">
        <v>837</v>
      </c>
      <c r="BD6" s="75" t="s">
        <v>837</v>
      </c>
      <c r="BE6" s="57" t="s">
        <v>837</v>
      </c>
      <c r="BF6" s="57" t="s">
        <v>837</v>
      </c>
      <c r="BG6" s="61" t="s">
        <v>837</v>
      </c>
      <c r="BH6" s="61" t="s">
        <v>837</v>
      </c>
      <c r="BI6" s="61" t="s">
        <v>837</v>
      </c>
      <c r="BJ6" s="61" t="s">
        <v>837</v>
      </c>
      <c r="BK6" s="65" t="s">
        <v>837</v>
      </c>
      <c r="BL6" s="65" t="s">
        <v>837</v>
      </c>
      <c r="BM6" s="65" t="s">
        <v>837</v>
      </c>
      <c r="BN6" s="65"/>
      <c r="BO6" s="14"/>
      <c r="BP6" s="14"/>
      <c r="BQ6" s="14"/>
      <c r="BR6" s="14"/>
      <c r="BS6" s="14"/>
      <c r="BT6" s="14"/>
      <c r="BU6" s="14"/>
      <c r="BV6" s="14"/>
      <c r="BW6" s="14"/>
      <c r="BX6" s="14"/>
      <c r="BY6" s="14"/>
      <c r="BZ6" s="14"/>
      <c r="CA6" s="14"/>
      <c r="CB6" s="14"/>
      <c r="CC6" s="14"/>
      <c r="CD6" s="14"/>
      <c r="CE6" s="14"/>
      <c r="CF6" s="14"/>
      <c r="CG6" s="14"/>
      <c r="CH6" s="14"/>
      <c r="CI6" s="14"/>
      <c r="CJ6" s="14"/>
      <c r="CK6" s="14"/>
      <c r="CL6" s="14"/>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4"/>
      <c r="DU6" s="14"/>
      <c r="DV6" s="14"/>
      <c r="DW6" s="14"/>
      <c r="DX6" s="14"/>
      <c r="DY6" s="14"/>
      <c r="DZ6" s="14"/>
      <c r="EA6" s="14"/>
      <c r="EB6" s="14"/>
      <c r="EC6" s="14"/>
      <c r="ED6" s="14"/>
      <c r="EE6" s="14"/>
      <c r="EF6" s="14"/>
      <c r="EG6" s="14"/>
      <c r="EH6" s="14"/>
      <c r="EI6" s="14"/>
      <c r="EJ6" s="14"/>
      <c r="EK6" s="14"/>
      <c r="EL6" s="14"/>
      <c r="EM6" s="14"/>
      <c r="EN6" s="14"/>
      <c r="EO6" s="14"/>
      <c r="EP6" s="14"/>
      <c r="EQ6" s="14"/>
      <c r="ER6" s="14"/>
      <c r="ES6" s="14"/>
      <c r="ET6" s="14"/>
      <c r="EU6" s="14"/>
      <c r="EV6" s="14"/>
      <c r="EW6" s="14"/>
      <c r="EX6" s="14"/>
      <c r="EY6" s="14"/>
      <c r="EZ6" s="14"/>
      <c r="FA6" s="14"/>
      <c r="FB6" s="14"/>
      <c r="FC6" s="14"/>
      <c r="FD6" s="14"/>
      <c r="FE6" s="14"/>
      <c r="FF6" s="14"/>
      <c r="FG6" s="14"/>
      <c r="FH6" s="14"/>
      <c r="FI6" s="14"/>
      <c r="FJ6" s="14"/>
      <c r="FK6" s="14"/>
      <c r="FL6" s="14"/>
      <c r="FM6" s="14"/>
      <c r="FN6" s="14"/>
      <c r="FO6" s="14"/>
      <c r="FP6" s="14"/>
      <c r="FQ6" s="14"/>
      <c r="FR6" s="14"/>
      <c r="FS6" s="14"/>
      <c r="FT6" s="14"/>
      <c r="FU6" s="14"/>
      <c r="FV6" s="14"/>
      <c r="FW6" s="14"/>
      <c r="FX6" s="14"/>
      <c r="FY6" s="14"/>
      <c r="FZ6" s="14"/>
      <c r="GA6" s="14"/>
      <c r="GB6" s="14"/>
      <c r="GC6" s="14"/>
      <c r="GD6" s="14"/>
      <c r="GE6" s="14"/>
      <c r="GF6" s="14"/>
      <c r="GG6" s="14"/>
      <c r="GH6" s="14"/>
      <c r="GI6" s="14"/>
      <c r="GJ6" s="14"/>
      <c r="GK6" s="14"/>
      <c r="GL6" s="14"/>
      <c r="GM6" s="14"/>
      <c r="GN6" s="14"/>
      <c r="GO6" s="14"/>
      <c r="GP6" s="14"/>
      <c r="GQ6" s="14"/>
      <c r="GR6" s="14"/>
      <c r="GS6" s="14"/>
      <c r="GT6" s="14"/>
      <c r="GU6" s="14"/>
      <c r="GV6" s="14"/>
      <c r="GW6" s="14"/>
      <c r="GX6" s="14"/>
      <c r="GY6" s="14"/>
      <c r="GZ6" s="14"/>
      <c r="HA6" s="14"/>
      <c r="HB6" s="14"/>
      <c r="HC6" s="14"/>
      <c r="HD6" s="14"/>
      <c r="HE6" s="14"/>
      <c r="HF6" s="14"/>
      <c r="HG6" s="14"/>
      <c r="HH6" s="14"/>
      <c r="HI6" s="14"/>
      <c r="HJ6" s="14"/>
      <c r="HK6" s="14"/>
      <c r="HL6" s="14"/>
      <c r="HM6" s="14"/>
      <c r="HN6" s="14"/>
      <c r="HO6" s="14"/>
      <c r="HP6" s="14"/>
      <c r="HQ6" s="14"/>
      <c r="HR6" s="14"/>
      <c r="HS6" s="14"/>
      <c r="HT6" s="14"/>
      <c r="HU6" s="14"/>
      <c r="HV6" s="14"/>
      <c r="HW6" s="14"/>
      <c r="HX6" s="14"/>
      <c r="HY6" s="14"/>
      <c r="HZ6" s="14"/>
      <c r="IA6" s="14"/>
      <c r="IB6" s="14"/>
      <c r="IC6" s="14"/>
      <c r="ID6" s="14"/>
      <c r="IE6" s="14"/>
      <c r="IF6" s="14"/>
      <c r="IG6" s="14"/>
      <c r="IH6" s="14"/>
      <c r="II6" s="14"/>
      <c r="IJ6" s="14"/>
      <c r="IK6" s="14"/>
      <c r="IL6" s="14"/>
      <c r="IM6" s="14"/>
      <c r="IN6" s="14"/>
      <c r="IO6" s="14"/>
      <c r="IP6" s="14"/>
      <c r="IQ6" s="14"/>
      <c r="IR6" s="14"/>
      <c r="IS6" s="14"/>
      <c r="IT6" s="14"/>
      <c r="IU6" s="14"/>
      <c r="IV6" s="14"/>
      <c r="IW6" s="14"/>
      <c r="IX6" s="14"/>
      <c r="IY6" s="14"/>
      <c r="IZ6" s="14"/>
      <c r="JA6" s="14"/>
      <c r="JB6" s="14"/>
      <c r="JC6" s="14"/>
      <c r="JD6" s="14"/>
      <c r="JE6" s="14"/>
      <c r="JF6" s="14"/>
    </row>
    <row r="7" spans="1:266" s="27" customFormat="1" ht="35.1" customHeight="1" x14ac:dyDescent="0.2">
      <c r="A7" s="18" t="s">
        <v>727</v>
      </c>
      <c r="B7" s="121"/>
      <c r="C7" s="18" t="s">
        <v>699</v>
      </c>
      <c r="D7" s="18" t="s">
        <v>699</v>
      </c>
      <c r="E7" s="123">
        <v>2571</v>
      </c>
      <c r="F7" s="22"/>
      <c r="G7" s="22"/>
      <c r="H7" s="22">
        <v>37</v>
      </c>
      <c r="I7" s="22" t="s">
        <v>431</v>
      </c>
      <c r="J7" s="142">
        <v>37</v>
      </c>
      <c r="K7" s="142" t="s">
        <v>431</v>
      </c>
      <c r="L7" s="142" t="s">
        <v>1227</v>
      </c>
      <c r="M7" s="142" t="s">
        <v>1228</v>
      </c>
      <c r="N7" s="165" t="s">
        <v>1229</v>
      </c>
      <c r="O7" s="22"/>
      <c r="P7" s="22" t="s">
        <v>634</v>
      </c>
      <c r="Q7" s="22" t="str">
        <f>IFERROR(VLOOKUP(A7,'[1]Compil Arr.Eval+Surv'!$C$2:$M$187,11,FALSE),"")</f>
        <v/>
      </c>
      <c r="R7" s="98"/>
      <c r="S7" s="98" t="s">
        <v>1114</v>
      </c>
      <c r="T7" s="98" t="str">
        <f>IF(J7&lt;&gt;"","Etat chimique",IFERROR(VLOOKUP(A7,'[1]Compil Arr.Eval+Surv'!$C$2:$M$187,11,FALSE),""))</f>
        <v>Etat chimique</v>
      </c>
      <c r="U7" s="39" t="s">
        <v>1199</v>
      </c>
      <c r="V7" s="39" t="s">
        <v>1199</v>
      </c>
      <c r="W7" s="39" t="s">
        <v>1199</v>
      </c>
      <c r="X7" s="39" t="s">
        <v>1199</v>
      </c>
      <c r="Y7" s="39" t="s">
        <v>1199</v>
      </c>
      <c r="Z7" s="39" t="s">
        <v>790</v>
      </c>
      <c r="AA7" s="42" t="s">
        <v>1522</v>
      </c>
      <c r="AB7" s="42" t="s">
        <v>1129</v>
      </c>
      <c r="AC7" s="42" t="s">
        <v>929</v>
      </c>
      <c r="AD7" s="86" t="s">
        <v>1233</v>
      </c>
      <c r="AE7" s="86" t="s">
        <v>1199</v>
      </c>
      <c r="AF7" s="86" t="s">
        <v>1199</v>
      </c>
      <c r="AG7" s="86" t="s">
        <v>1199</v>
      </c>
      <c r="AH7" s="86" t="s">
        <v>791</v>
      </c>
      <c r="AI7" s="86" t="s">
        <v>1199</v>
      </c>
      <c r="AJ7" s="86" t="s">
        <v>1199</v>
      </c>
      <c r="AK7" s="86" t="s">
        <v>1199</v>
      </c>
      <c r="AL7" s="86" t="s">
        <v>1199</v>
      </c>
      <c r="AM7" s="86" t="s">
        <v>791</v>
      </c>
      <c r="AN7" s="86" t="s">
        <v>1199</v>
      </c>
      <c r="AO7" s="86" t="s">
        <v>1199</v>
      </c>
      <c r="AP7" s="86" t="s">
        <v>1199</v>
      </c>
      <c r="AQ7" s="69" t="s">
        <v>837</v>
      </c>
      <c r="AR7" s="70" t="s">
        <v>837</v>
      </c>
      <c r="AS7" s="69" t="s">
        <v>837</v>
      </c>
      <c r="AT7" s="70" t="s">
        <v>837</v>
      </c>
      <c r="AU7" s="52" t="s">
        <v>837</v>
      </c>
      <c r="AV7" s="52" t="s">
        <v>837</v>
      </c>
      <c r="AW7" s="53" t="s">
        <v>837</v>
      </c>
      <c r="AX7" s="52" t="s">
        <v>837</v>
      </c>
      <c r="AY7" s="48" t="s">
        <v>837</v>
      </c>
      <c r="AZ7" s="48" t="s">
        <v>837</v>
      </c>
      <c r="BA7" s="44" t="s">
        <v>837</v>
      </c>
      <c r="BB7" s="44" t="s">
        <v>837</v>
      </c>
      <c r="BC7" s="57" t="s">
        <v>837</v>
      </c>
      <c r="BD7" s="75" t="s">
        <v>837</v>
      </c>
      <c r="BE7" s="57" t="s">
        <v>837</v>
      </c>
      <c r="BF7" s="57" t="s">
        <v>837</v>
      </c>
      <c r="BG7" s="61" t="s">
        <v>837</v>
      </c>
      <c r="BH7" s="61" t="s">
        <v>837</v>
      </c>
      <c r="BI7" s="61" t="s">
        <v>837</v>
      </c>
      <c r="BJ7" s="61" t="s">
        <v>837</v>
      </c>
      <c r="BK7" s="65" t="s">
        <v>837</v>
      </c>
      <c r="BL7" s="65" t="s">
        <v>837</v>
      </c>
      <c r="BM7" s="65" t="s">
        <v>837</v>
      </c>
      <c r="BN7" s="65"/>
      <c r="BO7" s="14"/>
      <c r="BP7" s="14"/>
      <c r="BQ7" s="14"/>
      <c r="BR7" s="14"/>
      <c r="BS7" s="14"/>
      <c r="BT7" s="14"/>
      <c r="BU7" s="14"/>
      <c r="BV7" s="14"/>
      <c r="BW7" s="14"/>
      <c r="BX7" s="14"/>
      <c r="BY7" s="14"/>
      <c r="BZ7" s="14"/>
      <c r="CA7" s="14"/>
      <c r="CB7" s="14"/>
      <c r="CC7" s="14"/>
      <c r="CD7" s="14"/>
      <c r="CE7" s="14"/>
      <c r="CF7" s="14"/>
      <c r="CG7" s="14"/>
      <c r="CH7" s="14"/>
      <c r="CI7" s="14"/>
      <c r="CJ7" s="14"/>
      <c r="CK7" s="14"/>
      <c r="CL7" s="14"/>
      <c r="CM7" s="14"/>
      <c r="CN7" s="14"/>
      <c r="CO7" s="14"/>
      <c r="CP7" s="14"/>
      <c r="CQ7" s="14"/>
      <c r="CR7" s="14"/>
      <c r="CS7" s="14"/>
      <c r="CT7" s="14"/>
      <c r="CU7" s="14"/>
      <c r="CV7" s="14"/>
      <c r="CW7" s="14"/>
      <c r="CX7" s="14"/>
      <c r="CY7" s="14"/>
      <c r="CZ7" s="14"/>
      <c r="DA7" s="14"/>
      <c r="DB7" s="14"/>
      <c r="DC7" s="14"/>
      <c r="DD7" s="14"/>
      <c r="DE7" s="14"/>
      <c r="DF7" s="14"/>
      <c r="DG7" s="14"/>
      <c r="DH7" s="14"/>
      <c r="DI7" s="14"/>
      <c r="DJ7" s="14"/>
      <c r="DK7" s="14"/>
      <c r="DL7" s="14"/>
      <c r="DM7" s="14"/>
      <c r="DN7" s="14"/>
      <c r="DO7" s="14"/>
      <c r="DP7" s="14"/>
      <c r="DQ7" s="14"/>
      <c r="DR7" s="14"/>
      <c r="DS7" s="14"/>
      <c r="DT7" s="14"/>
      <c r="DU7" s="14"/>
      <c r="DV7" s="14"/>
      <c r="DW7" s="14"/>
      <c r="DX7" s="14"/>
      <c r="DY7" s="14"/>
      <c r="DZ7" s="14"/>
      <c r="EA7" s="14"/>
      <c r="EB7" s="14"/>
      <c r="EC7" s="14"/>
      <c r="ED7" s="14"/>
      <c r="EE7" s="14"/>
      <c r="EF7" s="14"/>
      <c r="EG7" s="14"/>
      <c r="EH7" s="14"/>
      <c r="EI7" s="14"/>
      <c r="EJ7" s="14"/>
      <c r="EK7" s="14"/>
      <c r="EL7" s="14"/>
      <c r="EM7" s="14"/>
      <c r="EN7" s="14"/>
      <c r="EO7" s="14"/>
      <c r="EP7" s="14"/>
      <c r="EQ7" s="14"/>
      <c r="ER7" s="14"/>
      <c r="ES7" s="14"/>
      <c r="ET7" s="14"/>
      <c r="EU7" s="14"/>
      <c r="EV7" s="14"/>
      <c r="EW7" s="14"/>
      <c r="EX7" s="14"/>
      <c r="EY7" s="14"/>
      <c r="EZ7" s="14"/>
      <c r="FA7" s="14"/>
      <c r="FB7" s="14"/>
      <c r="FC7" s="14"/>
      <c r="FD7" s="14"/>
      <c r="FE7" s="14"/>
      <c r="FF7" s="14"/>
      <c r="FG7" s="14"/>
      <c r="FH7" s="14"/>
      <c r="FI7" s="14"/>
      <c r="FJ7" s="14"/>
      <c r="FK7" s="14"/>
      <c r="FL7" s="14"/>
      <c r="FM7" s="14"/>
      <c r="FN7" s="14"/>
      <c r="FO7" s="14"/>
      <c r="FP7" s="14"/>
      <c r="FQ7" s="14"/>
      <c r="FR7" s="14"/>
      <c r="FS7" s="14"/>
      <c r="FT7" s="14"/>
      <c r="FU7" s="14"/>
      <c r="FV7" s="14"/>
      <c r="FW7" s="14"/>
      <c r="FX7" s="14"/>
      <c r="FY7" s="14"/>
      <c r="FZ7" s="14"/>
      <c r="GA7" s="14"/>
      <c r="GB7" s="14"/>
      <c r="GC7" s="14"/>
      <c r="GD7" s="14"/>
      <c r="GE7" s="14"/>
      <c r="GF7" s="14"/>
      <c r="GG7" s="14"/>
      <c r="GH7" s="14"/>
      <c r="GI7" s="14"/>
      <c r="GJ7" s="14"/>
      <c r="GK7" s="14"/>
      <c r="GL7" s="14"/>
      <c r="GM7" s="14"/>
      <c r="GN7" s="14"/>
      <c r="GO7" s="14"/>
      <c r="GP7" s="14"/>
      <c r="GQ7" s="14"/>
      <c r="GR7" s="14"/>
      <c r="GS7" s="14"/>
      <c r="GT7" s="14"/>
      <c r="GU7" s="14"/>
      <c r="GV7" s="14"/>
      <c r="GW7" s="14"/>
      <c r="GX7" s="14"/>
      <c r="GY7" s="14"/>
      <c r="GZ7" s="14"/>
      <c r="HA7" s="14"/>
      <c r="HB7" s="14"/>
      <c r="HC7" s="14"/>
      <c r="HD7" s="14"/>
      <c r="HE7" s="14"/>
      <c r="HF7" s="14"/>
      <c r="HG7" s="14"/>
      <c r="HH7" s="14"/>
      <c r="HI7" s="14"/>
      <c r="HJ7" s="14"/>
      <c r="HK7" s="14"/>
      <c r="HL7" s="14"/>
      <c r="HM7" s="14"/>
      <c r="HN7" s="14"/>
      <c r="HO7" s="14"/>
      <c r="HP7" s="14"/>
      <c r="HQ7" s="14"/>
      <c r="HR7" s="14"/>
      <c r="HS7" s="14"/>
      <c r="HT7" s="14"/>
      <c r="HU7" s="14"/>
      <c r="HV7" s="14"/>
      <c r="HW7" s="14"/>
      <c r="HX7" s="14"/>
      <c r="HY7" s="14"/>
      <c r="HZ7" s="14"/>
      <c r="IA7" s="14"/>
      <c r="IB7" s="14"/>
      <c r="IC7" s="14"/>
      <c r="ID7" s="14"/>
      <c r="IE7" s="14"/>
      <c r="IF7" s="14"/>
      <c r="IG7" s="14"/>
      <c r="IH7" s="14"/>
      <c r="II7" s="14"/>
      <c r="IJ7" s="14"/>
      <c r="IK7" s="14"/>
      <c r="IL7" s="14"/>
      <c r="IM7" s="14"/>
      <c r="IN7" s="14"/>
      <c r="IO7" s="14"/>
      <c r="IP7" s="14"/>
      <c r="IQ7" s="14"/>
      <c r="IR7" s="14"/>
      <c r="IS7" s="14"/>
      <c r="IT7" s="14"/>
      <c r="IU7" s="14"/>
      <c r="IV7" s="14"/>
      <c r="IW7" s="14"/>
      <c r="IX7" s="14"/>
      <c r="IY7" s="14"/>
      <c r="IZ7" s="14"/>
      <c r="JA7" s="14"/>
      <c r="JB7" s="14"/>
      <c r="JC7" s="14"/>
      <c r="JD7" s="14"/>
      <c r="JE7" s="14"/>
      <c r="JF7" s="14"/>
    </row>
    <row r="8" spans="1:266" s="27" customFormat="1" ht="35.1" customHeight="1" x14ac:dyDescent="0.2">
      <c r="A8" s="18" t="s">
        <v>735</v>
      </c>
      <c r="B8" s="121"/>
      <c r="C8" s="18" t="s">
        <v>707</v>
      </c>
      <c r="D8" s="18" t="s">
        <v>707</v>
      </c>
      <c r="E8" s="123">
        <v>2591</v>
      </c>
      <c r="F8" s="22"/>
      <c r="G8" s="22"/>
      <c r="H8" s="22">
        <v>37</v>
      </c>
      <c r="I8" s="22" t="s">
        <v>431</v>
      </c>
      <c r="J8" s="142">
        <v>37</v>
      </c>
      <c r="K8" s="142" t="s">
        <v>431</v>
      </c>
      <c r="L8" s="142" t="s">
        <v>1227</v>
      </c>
      <c r="M8" s="142" t="s">
        <v>1228</v>
      </c>
      <c r="N8" s="165" t="s">
        <v>1229</v>
      </c>
      <c r="O8" s="22"/>
      <c r="P8" s="22" t="s">
        <v>634</v>
      </c>
      <c r="Q8" s="22" t="str">
        <f>IFERROR(VLOOKUP(A8,'[1]Compil Arr.Eval+Surv'!$C$2:$M$187,11,FALSE),"")</f>
        <v/>
      </c>
      <c r="R8" s="98"/>
      <c r="S8" s="98" t="s">
        <v>1114</v>
      </c>
      <c r="T8" s="98" t="str">
        <f>IF(J8&lt;&gt;"","Etat chimique",IFERROR(VLOOKUP(A8,'[1]Compil Arr.Eval+Surv'!$C$2:$M$187,11,FALSE),""))</f>
        <v>Etat chimique</v>
      </c>
      <c r="U8" s="39" t="s">
        <v>1199</v>
      </c>
      <c r="V8" s="39" t="s">
        <v>1199</v>
      </c>
      <c r="W8" s="39" t="s">
        <v>1199</v>
      </c>
      <c r="X8" s="39" t="s">
        <v>1199</v>
      </c>
      <c r="Y8" s="39" t="s">
        <v>1199</v>
      </c>
      <c r="Z8" s="39" t="s">
        <v>790</v>
      </c>
      <c r="AA8" s="42" t="s">
        <v>1522</v>
      </c>
      <c r="AB8" s="42" t="s">
        <v>1129</v>
      </c>
      <c r="AC8" s="42" t="s">
        <v>929</v>
      </c>
      <c r="AD8" s="86" t="s">
        <v>1233</v>
      </c>
      <c r="AE8" s="86" t="s">
        <v>1199</v>
      </c>
      <c r="AF8" s="86" t="s">
        <v>1199</v>
      </c>
      <c r="AG8" s="86" t="s">
        <v>1199</v>
      </c>
      <c r="AH8" s="86" t="s">
        <v>791</v>
      </c>
      <c r="AI8" s="86" t="s">
        <v>1199</v>
      </c>
      <c r="AJ8" s="86" t="s">
        <v>1199</v>
      </c>
      <c r="AK8" s="86" t="s">
        <v>1199</v>
      </c>
      <c r="AL8" s="86" t="s">
        <v>1199</v>
      </c>
      <c r="AM8" s="86" t="s">
        <v>791</v>
      </c>
      <c r="AN8" s="86" t="s">
        <v>1199</v>
      </c>
      <c r="AO8" s="86" t="s">
        <v>1199</v>
      </c>
      <c r="AP8" s="86" t="s">
        <v>1199</v>
      </c>
      <c r="AQ8" s="69" t="s">
        <v>837</v>
      </c>
      <c r="AR8" s="70" t="s">
        <v>837</v>
      </c>
      <c r="AS8" s="69" t="s">
        <v>837</v>
      </c>
      <c r="AT8" s="70" t="s">
        <v>837</v>
      </c>
      <c r="AU8" s="52" t="s">
        <v>837</v>
      </c>
      <c r="AV8" s="52" t="s">
        <v>837</v>
      </c>
      <c r="AW8" s="53" t="s">
        <v>837</v>
      </c>
      <c r="AX8" s="52" t="s">
        <v>837</v>
      </c>
      <c r="AY8" s="48" t="s">
        <v>837</v>
      </c>
      <c r="AZ8" s="48" t="s">
        <v>837</v>
      </c>
      <c r="BA8" s="44" t="s">
        <v>837</v>
      </c>
      <c r="BB8" s="44" t="s">
        <v>837</v>
      </c>
      <c r="BC8" s="57" t="s">
        <v>837</v>
      </c>
      <c r="BD8" s="75" t="s">
        <v>837</v>
      </c>
      <c r="BE8" s="57" t="s">
        <v>837</v>
      </c>
      <c r="BF8" s="57" t="s">
        <v>837</v>
      </c>
      <c r="BG8" s="61" t="s">
        <v>837</v>
      </c>
      <c r="BH8" s="61" t="s">
        <v>837</v>
      </c>
      <c r="BI8" s="61" t="s">
        <v>837</v>
      </c>
      <c r="BJ8" s="61" t="s">
        <v>837</v>
      </c>
      <c r="BK8" s="65" t="s">
        <v>837</v>
      </c>
      <c r="BL8" s="65" t="s">
        <v>837</v>
      </c>
      <c r="BM8" s="65" t="s">
        <v>837</v>
      </c>
      <c r="BN8" s="65"/>
      <c r="BO8" s="14"/>
      <c r="BP8" s="14"/>
      <c r="BQ8" s="14"/>
      <c r="BR8" s="14"/>
      <c r="BS8" s="14"/>
      <c r="BT8" s="14"/>
      <c r="BU8" s="14"/>
      <c r="BV8" s="14"/>
      <c r="BW8" s="14"/>
      <c r="BX8" s="14"/>
      <c r="BY8" s="14"/>
      <c r="BZ8" s="14"/>
      <c r="CA8" s="14"/>
      <c r="CB8" s="14"/>
      <c r="CC8" s="14"/>
      <c r="CD8" s="14"/>
      <c r="CE8" s="14"/>
      <c r="CF8" s="14"/>
      <c r="CG8" s="14"/>
      <c r="CH8" s="14"/>
      <c r="CI8" s="14"/>
      <c r="CJ8" s="14"/>
      <c r="CK8" s="14"/>
      <c r="CL8" s="14"/>
      <c r="CM8" s="14"/>
      <c r="CN8" s="14"/>
      <c r="CO8" s="14"/>
      <c r="CP8" s="14"/>
      <c r="CQ8" s="14"/>
      <c r="CR8" s="14"/>
      <c r="CS8" s="14"/>
      <c r="CT8" s="14"/>
      <c r="CU8" s="14"/>
      <c r="CV8" s="14"/>
      <c r="CW8" s="14"/>
      <c r="CX8" s="14"/>
      <c r="CY8" s="14"/>
      <c r="CZ8" s="14"/>
      <c r="DA8" s="14"/>
      <c r="DB8" s="14"/>
      <c r="DC8" s="14"/>
      <c r="DD8" s="14"/>
      <c r="DE8" s="14"/>
      <c r="DF8" s="14"/>
      <c r="DG8" s="14"/>
      <c r="DH8" s="14"/>
      <c r="DI8" s="14"/>
      <c r="DJ8" s="14"/>
      <c r="DK8" s="14"/>
      <c r="DL8" s="14"/>
      <c r="DM8" s="14"/>
      <c r="DN8" s="14"/>
      <c r="DO8" s="14"/>
      <c r="DP8" s="14"/>
      <c r="DQ8" s="14"/>
      <c r="DR8" s="14"/>
      <c r="DS8" s="14"/>
      <c r="DT8" s="14"/>
      <c r="DU8" s="14"/>
      <c r="DV8" s="14"/>
      <c r="DW8" s="14"/>
      <c r="DX8" s="14"/>
      <c r="DY8" s="14"/>
      <c r="DZ8" s="14"/>
      <c r="EA8" s="14"/>
      <c r="EB8" s="14"/>
      <c r="EC8" s="14"/>
      <c r="ED8" s="14"/>
      <c r="EE8" s="14"/>
      <c r="EF8" s="14"/>
      <c r="EG8" s="14"/>
      <c r="EH8" s="14"/>
      <c r="EI8" s="14"/>
      <c r="EJ8" s="14"/>
      <c r="EK8" s="14"/>
      <c r="EL8" s="14"/>
      <c r="EM8" s="14"/>
      <c r="EN8" s="14"/>
      <c r="EO8" s="14"/>
      <c r="EP8" s="14"/>
      <c r="EQ8" s="14"/>
      <c r="ER8" s="14"/>
      <c r="ES8" s="14"/>
      <c r="ET8" s="14"/>
      <c r="EU8" s="14"/>
      <c r="EV8" s="14"/>
      <c r="EW8" s="14"/>
      <c r="EX8" s="14"/>
      <c r="EY8" s="14"/>
      <c r="EZ8" s="14"/>
      <c r="FA8" s="14"/>
      <c r="FB8" s="14"/>
      <c r="FC8" s="14"/>
      <c r="FD8" s="14"/>
      <c r="FE8" s="14"/>
      <c r="FF8" s="14"/>
      <c r="FG8" s="14"/>
      <c r="FH8" s="14"/>
      <c r="FI8" s="14"/>
      <c r="FJ8" s="14"/>
      <c r="FK8" s="14"/>
      <c r="FL8" s="14"/>
      <c r="FM8" s="14"/>
      <c r="FN8" s="14"/>
      <c r="FO8" s="14"/>
      <c r="FP8" s="14"/>
      <c r="FQ8" s="14"/>
      <c r="FR8" s="14"/>
      <c r="FS8" s="14"/>
      <c r="FT8" s="14"/>
      <c r="FU8" s="14"/>
      <c r="FV8" s="14"/>
      <c r="FW8" s="14"/>
      <c r="FX8" s="14"/>
      <c r="FY8" s="14"/>
      <c r="FZ8" s="14"/>
      <c r="GA8" s="14"/>
      <c r="GB8" s="14"/>
      <c r="GC8" s="14"/>
      <c r="GD8" s="14"/>
      <c r="GE8" s="14"/>
      <c r="GF8" s="14"/>
      <c r="GG8" s="14"/>
      <c r="GH8" s="14"/>
      <c r="GI8" s="14"/>
      <c r="GJ8" s="14"/>
      <c r="GK8" s="14"/>
      <c r="GL8" s="14"/>
      <c r="GM8" s="14"/>
      <c r="GN8" s="14"/>
      <c r="GO8" s="14"/>
      <c r="GP8" s="14"/>
      <c r="GQ8" s="14"/>
      <c r="GR8" s="14"/>
      <c r="GS8" s="14"/>
      <c r="GT8" s="14"/>
      <c r="GU8" s="14"/>
      <c r="GV8" s="14"/>
      <c r="GW8" s="14"/>
      <c r="GX8" s="14"/>
      <c r="GY8" s="14"/>
      <c r="GZ8" s="14"/>
      <c r="HA8" s="14"/>
      <c r="HB8" s="14"/>
      <c r="HC8" s="14"/>
      <c r="HD8" s="14"/>
      <c r="HE8" s="14"/>
      <c r="HF8" s="14"/>
      <c r="HG8" s="14"/>
      <c r="HH8" s="14"/>
      <c r="HI8" s="14"/>
      <c r="HJ8" s="14"/>
      <c r="HK8" s="14"/>
      <c r="HL8" s="14"/>
      <c r="HM8" s="14"/>
      <c r="HN8" s="14"/>
      <c r="HO8" s="14"/>
      <c r="HP8" s="14"/>
      <c r="HQ8" s="14"/>
      <c r="HR8" s="14"/>
      <c r="HS8" s="14"/>
      <c r="HT8" s="14"/>
      <c r="HU8" s="14"/>
      <c r="HV8" s="14"/>
      <c r="HW8" s="14"/>
      <c r="HX8" s="14"/>
      <c r="HY8" s="14"/>
      <c r="HZ8" s="14"/>
      <c r="IA8" s="14"/>
      <c r="IB8" s="14"/>
      <c r="IC8" s="14"/>
      <c r="ID8" s="14"/>
      <c r="IE8" s="14"/>
      <c r="IF8" s="14"/>
      <c r="IG8" s="14"/>
      <c r="IH8" s="14"/>
      <c r="II8" s="14"/>
      <c r="IJ8" s="14"/>
      <c r="IK8" s="14"/>
      <c r="IL8" s="14"/>
      <c r="IM8" s="14"/>
      <c r="IN8" s="14"/>
      <c r="IO8" s="14"/>
      <c r="IP8" s="14"/>
      <c r="IQ8" s="14"/>
      <c r="IR8" s="14"/>
      <c r="IS8" s="14"/>
      <c r="IT8" s="14"/>
      <c r="IU8" s="14"/>
      <c r="IV8" s="14"/>
      <c r="IW8" s="14"/>
      <c r="IX8" s="14"/>
      <c r="IY8" s="14"/>
      <c r="IZ8" s="14"/>
      <c r="JA8" s="14"/>
      <c r="JB8" s="14"/>
      <c r="JC8" s="14"/>
      <c r="JD8" s="14"/>
      <c r="JE8" s="14"/>
      <c r="JF8" s="14"/>
    </row>
    <row r="9" spans="1:266" s="27" customFormat="1" ht="35.1" customHeight="1" x14ac:dyDescent="0.2">
      <c r="A9" s="18" t="s">
        <v>728</v>
      </c>
      <c r="B9" s="121"/>
      <c r="C9" s="18" t="s">
        <v>700</v>
      </c>
      <c r="D9" s="18" t="s">
        <v>700</v>
      </c>
      <c r="E9" s="123">
        <v>2572</v>
      </c>
      <c r="F9" s="22"/>
      <c r="G9" s="22"/>
      <c r="H9" s="22">
        <v>37</v>
      </c>
      <c r="I9" s="22" t="s">
        <v>431</v>
      </c>
      <c r="J9" s="142">
        <v>37</v>
      </c>
      <c r="K9" s="142" t="s">
        <v>431</v>
      </c>
      <c r="L9" s="142" t="s">
        <v>1227</v>
      </c>
      <c r="M9" s="142" t="s">
        <v>1228</v>
      </c>
      <c r="N9" s="165" t="s">
        <v>1229</v>
      </c>
      <c r="O9" s="22"/>
      <c r="P9" s="22" t="s">
        <v>634</v>
      </c>
      <c r="Q9" s="22" t="str">
        <f>IFERROR(VLOOKUP(A9,'[1]Compil Arr.Eval+Surv'!$C$2:$M$187,11,FALSE),"")</f>
        <v/>
      </c>
      <c r="R9" s="98"/>
      <c r="S9" s="98" t="s">
        <v>1114</v>
      </c>
      <c r="T9" s="98" t="str">
        <f>IF(J9&lt;&gt;"","Etat chimique",IFERROR(VLOOKUP(A9,'[1]Compil Arr.Eval+Surv'!$C$2:$M$187,11,FALSE),""))</f>
        <v>Etat chimique</v>
      </c>
      <c r="U9" s="39" t="s">
        <v>1199</v>
      </c>
      <c r="V9" s="39" t="s">
        <v>1199</v>
      </c>
      <c r="W9" s="39" t="s">
        <v>1199</v>
      </c>
      <c r="X9" s="39" t="s">
        <v>1199</v>
      </c>
      <c r="Y9" s="39" t="s">
        <v>1199</v>
      </c>
      <c r="Z9" s="39" t="s">
        <v>790</v>
      </c>
      <c r="AA9" s="42" t="s">
        <v>1522</v>
      </c>
      <c r="AB9" s="42" t="s">
        <v>1129</v>
      </c>
      <c r="AC9" s="42" t="s">
        <v>929</v>
      </c>
      <c r="AD9" s="86" t="s">
        <v>1233</v>
      </c>
      <c r="AE9" s="86" t="s">
        <v>1199</v>
      </c>
      <c r="AF9" s="86" t="s">
        <v>1199</v>
      </c>
      <c r="AG9" s="86" t="s">
        <v>1199</v>
      </c>
      <c r="AH9" s="86" t="s">
        <v>791</v>
      </c>
      <c r="AI9" s="86" t="s">
        <v>1199</v>
      </c>
      <c r="AJ9" s="86" t="s">
        <v>1199</v>
      </c>
      <c r="AK9" s="86" t="s">
        <v>1199</v>
      </c>
      <c r="AL9" s="86" t="s">
        <v>1199</v>
      </c>
      <c r="AM9" s="86" t="s">
        <v>791</v>
      </c>
      <c r="AN9" s="86" t="s">
        <v>1199</v>
      </c>
      <c r="AO9" s="86" t="s">
        <v>1199</v>
      </c>
      <c r="AP9" s="86" t="s">
        <v>1199</v>
      </c>
      <c r="AQ9" s="69" t="s">
        <v>837</v>
      </c>
      <c r="AR9" s="70" t="s">
        <v>837</v>
      </c>
      <c r="AS9" s="69" t="s">
        <v>837</v>
      </c>
      <c r="AT9" s="70" t="s">
        <v>837</v>
      </c>
      <c r="AU9" s="52" t="s">
        <v>837</v>
      </c>
      <c r="AV9" s="52" t="s">
        <v>837</v>
      </c>
      <c r="AW9" s="53" t="s">
        <v>837</v>
      </c>
      <c r="AX9" s="52" t="s">
        <v>837</v>
      </c>
      <c r="AY9" s="48" t="s">
        <v>837</v>
      </c>
      <c r="AZ9" s="48" t="s">
        <v>837</v>
      </c>
      <c r="BA9" s="44" t="s">
        <v>837</v>
      </c>
      <c r="BB9" s="44" t="s">
        <v>837</v>
      </c>
      <c r="BC9" s="57" t="s">
        <v>837</v>
      </c>
      <c r="BD9" s="75" t="s">
        <v>837</v>
      </c>
      <c r="BE9" s="57" t="s">
        <v>837</v>
      </c>
      <c r="BF9" s="57" t="s">
        <v>837</v>
      </c>
      <c r="BG9" s="61" t="s">
        <v>837</v>
      </c>
      <c r="BH9" s="61" t="s">
        <v>837</v>
      </c>
      <c r="BI9" s="61" t="s">
        <v>837</v>
      </c>
      <c r="BJ9" s="61" t="s">
        <v>837</v>
      </c>
      <c r="BK9" s="65" t="s">
        <v>837</v>
      </c>
      <c r="BL9" s="65" t="s">
        <v>837</v>
      </c>
      <c r="BM9" s="65" t="s">
        <v>837</v>
      </c>
      <c r="BN9" s="65"/>
      <c r="BO9" s="14"/>
      <c r="BP9" s="14"/>
      <c r="BQ9" s="14"/>
      <c r="BR9" s="14"/>
      <c r="BS9" s="14"/>
      <c r="BT9" s="14"/>
      <c r="BU9" s="14"/>
      <c r="BV9" s="14"/>
      <c r="BW9" s="14"/>
      <c r="BX9" s="14"/>
      <c r="BY9" s="14"/>
      <c r="BZ9" s="14"/>
      <c r="CA9" s="14"/>
      <c r="CB9" s="14"/>
      <c r="CC9" s="14"/>
      <c r="CD9" s="14"/>
      <c r="CE9" s="14"/>
      <c r="CF9" s="14"/>
      <c r="CG9" s="14"/>
      <c r="CH9" s="14"/>
      <c r="CI9" s="14"/>
      <c r="CJ9" s="14"/>
      <c r="CK9" s="14"/>
      <c r="CL9" s="14"/>
      <c r="CM9" s="14"/>
      <c r="CN9" s="14"/>
      <c r="CO9" s="14"/>
      <c r="CP9" s="14"/>
      <c r="CQ9" s="14"/>
      <c r="CR9" s="14"/>
      <c r="CS9" s="14"/>
      <c r="CT9" s="14"/>
      <c r="CU9" s="14"/>
      <c r="CV9" s="14"/>
      <c r="CW9" s="14"/>
      <c r="CX9" s="14"/>
      <c r="CY9" s="14"/>
      <c r="CZ9" s="14"/>
      <c r="DA9" s="14"/>
      <c r="DB9" s="14"/>
      <c r="DC9" s="14"/>
      <c r="DD9" s="14"/>
      <c r="DE9" s="14"/>
      <c r="DF9" s="14"/>
      <c r="DG9" s="14"/>
      <c r="DH9" s="14"/>
      <c r="DI9" s="14"/>
      <c r="DJ9" s="14"/>
      <c r="DK9" s="14"/>
      <c r="DL9" s="14"/>
      <c r="DM9" s="14"/>
      <c r="DN9" s="14"/>
      <c r="DO9" s="14"/>
      <c r="DP9" s="14"/>
      <c r="DQ9" s="14"/>
      <c r="DR9" s="14"/>
      <c r="DS9" s="14"/>
      <c r="DT9" s="14"/>
      <c r="DU9" s="14"/>
      <c r="DV9" s="14"/>
      <c r="DW9" s="14"/>
      <c r="DX9" s="14"/>
      <c r="DY9" s="14"/>
      <c r="DZ9" s="14"/>
      <c r="EA9" s="14"/>
      <c r="EB9" s="14"/>
      <c r="EC9" s="14"/>
      <c r="ED9" s="14"/>
      <c r="EE9" s="14"/>
      <c r="EF9" s="14"/>
      <c r="EG9" s="14"/>
      <c r="EH9" s="14"/>
      <c r="EI9" s="14"/>
      <c r="EJ9" s="14"/>
      <c r="EK9" s="14"/>
      <c r="EL9" s="14"/>
      <c r="EM9" s="14"/>
      <c r="EN9" s="14"/>
      <c r="EO9" s="14"/>
      <c r="EP9" s="14"/>
      <c r="EQ9" s="14"/>
      <c r="ER9" s="14"/>
      <c r="ES9" s="14"/>
      <c r="ET9" s="14"/>
      <c r="EU9" s="14"/>
      <c r="EV9" s="14"/>
      <c r="EW9" s="14"/>
      <c r="EX9" s="14"/>
      <c r="EY9" s="14"/>
      <c r="EZ9" s="14"/>
      <c r="FA9" s="14"/>
      <c r="FB9" s="14"/>
      <c r="FC9" s="14"/>
      <c r="FD9" s="14"/>
      <c r="FE9" s="14"/>
      <c r="FF9" s="14"/>
      <c r="FG9" s="14"/>
      <c r="FH9" s="14"/>
      <c r="FI9" s="14"/>
      <c r="FJ9" s="14"/>
      <c r="FK9" s="14"/>
      <c r="FL9" s="14"/>
      <c r="FM9" s="14"/>
      <c r="FN9" s="14"/>
      <c r="FO9" s="14"/>
      <c r="FP9" s="14"/>
      <c r="FQ9" s="14"/>
      <c r="FR9" s="14"/>
      <c r="FS9" s="14"/>
      <c r="FT9" s="14"/>
      <c r="FU9" s="14"/>
      <c r="FV9" s="14"/>
      <c r="FW9" s="14"/>
      <c r="FX9" s="14"/>
      <c r="FY9" s="14"/>
      <c r="FZ9" s="14"/>
      <c r="GA9" s="14"/>
      <c r="GB9" s="14"/>
      <c r="GC9" s="14"/>
      <c r="GD9" s="14"/>
      <c r="GE9" s="14"/>
      <c r="GF9" s="14"/>
      <c r="GG9" s="14"/>
      <c r="GH9" s="14"/>
      <c r="GI9" s="14"/>
      <c r="GJ9" s="14"/>
      <c r="GK9" s="14"/>
      <c r="GL9" s="14"/>
      <c r="GM9" s="14"/>
      <c r="GN9" s="14"/>
      <c r="GO9" s="14"/>
      <c r="GP9" s="14"/>
      <c r="GQ9" s="14"/>
      <c r="GR9" s="14"/>
      <c r="GS9" s="14"/>
      <c r="GT9" s="14"/>
      <c r="GU9" s="14"/>
      <c r="GV9" s="14"/>
      <c r="GW9" s="14"/>
      <c r="GX9" s="14"/>
      <c r="GY9" s="14"/>
      <c r="GZ9" s="14"/>
      <c r="HA9" s="14"/>
      <c r="HB9" s="14"/>
      <c r="HC9" s="14"/>
      <c r="HD9" s="14"/>
      <c r="HE9" s="14"/>
      <c r="HF9" s="14"/>
      <c r="HG9" s="14"/>
      <c r="HH9" s="14"/>
      <c r="HI9" s="14"/>
      <c r="HJ9" s="14"/>
      <c r="HK9" s="14"/>
      <c r="HL9" s="14"/>
      <c r="HM9" s="14"/>
      <c r="HN9" s="14"/>
      <c r="HO9" s="14"/>
      <c r="HP9" s="14"/>
      <c r="HQ9" s="14"/>
      <c r="HR9" s="14"/>
      <c r="HS9" s="14"/>
      <c r="HT9" s="14"/>
      <c r="HU9" s="14"/>
      <c r="HV9" s="14"/>
      <c r="HW9" s="14"/>
      <c r="HX9" s="14"/>
      <c r="HY9" s="14"/>
      <c r="HZ9" s="14"/>
      <c r="IA9" s="14"/>
      <c r="IB9" s="14"/>
      <c r="IC9" s="14"/>
      <c r="ID9" s="14"/>
      <c r="IE9" s="14"/>
      <c r="IF9" s="14"/>
      <c r="IG9" s="14"/>
      <c r="IH9" s="14"/>
      <c r="II9" s="14"/>
      <c r="IJ9" s="14"/>
      <c r="IK9" s="14"/>
      <c r="IL9" s="14"/>
      <c r="IM9" s="14"/>
      <c r="IN9" s="14"/>
      <c r="IO9" s="14"/>
      <c r="IP9" s="14"/>
      <c r="IQ9" s="14"/>
      <c r="IR9" s="14"/>
      <c r="IS9" s="14"/>
      <c r="IT9" s="14"/>
      <c r="IU9" s="14"/>
      <c r="IV9" s="14"/>
      <c r="IW9" s="14"/>
      <c r="IX9" s="14"/>
      <c r="IY9" s="14"/>
      <c r="IZ9" s="14"/>
      <c r="JA9" s="14"/>
      <c r="JB9" s="14"/>
      <c r="JC9" s="14"/>
      <c r="JD9" s="14"/>
      <c r="JE9" s="14"/>
      <c r="JF9" s="14"/>
    </row>
    <row r="10" spans="1:266" s="27" customFormat="1" ht="35.1" customHeight="1" x14ac:dyDescent="0.2">
      <c r="A10" s="18" t="s">
        <v>736</v>
      </c>
      <c r="B10" s="121"/>
      <c r="C10" s="18" t="s">
        <v>708</v>
      </c>
      <c r="D10" s="18" t="s">
        <v>708</v>
      </c>
      <c r="E10" s="123">
        <v>2592</v>
      </c>
      <c r="F10" s="22"/>
      <c r="G10" s="22"/>
      <c r="H10" s="22">
        <v>37</v>
      </c>
      <c r="I10" s="22" t="s">
        <v>431</v>
      </c>
      <c r="J10" s="142">
        <v>37</v>
      </c>
      <c r="K10" s="142" t="s">
        <v>431</v>
      </c>
      <c r="L10" s="142" t="s">
        <v>1227</v>
      </c>
      <c r="M10" s="142" t="s">
        <v>1228</v>
      </c>
      <c r="N10" s="165" t="s">
        <v>1229</v>
      </c>
      <c r="O10" s="22"/>
      <c r="P10" s="22" t="s">
        <v>634</v>
      </c>
      <c r="Q10" s="22" t="str">
        <f>IFERROR(VLOOKUP(A10,'[1]Compil Arr.Eval+Surv'!$C$2:$M$187,11,FALSE),"")</f>
        <v/>
      </c>
      <c r="R10" s="98"/>
      <c r="S10" s="98" t="s">
        <v>1114</v>
      </c>
      <c r="T10" s="98" t="str">
        <f>IF(J10&lt;&gt;"","Etat chimique",IFERROR(VLOOKUP(A10,'[1]Compil Arr.Eval+Surv'!$C$2:$M$187,11,FALSE),""))</f>
        <v>Etat chimique</v>
      </c>
      <c r="U10" s="39" t="s">
        <v>1199</v>
      </c>
      <c r="V10" s="39" t="s">
        <v>1199</v>
      </c>
      <c r="W10" s="39" t="s">
        <v>1199</v>
      </c>
      <c r="X10" s="39" t="s">
        <v>1199</v>
      </c>
      <c r="Y10" s="39" t="s">
        <v>1199</v>
      </c>
      <c r="Z10" s="39" t="s">
        <v>790</v>
      </c>
      <c r="AA10" s="42" t="s">
        <v>1522</v>
      </c>
      <c r="AB10" s="42" t="s">
        <v>1129</v>
      </c>
      <c r="AC10" s="42" t="s">
        <v>929</v>
      </c>
      <c r="AD10" s="86" t="s">
        <v>1233</v>
      </c>
      <c r="AE10" s="86" t="s">
        <v>1199</v>
      </c>
      <c r="AF10" s="86" t="s">
        <v>1199</v>
      </c>
      <c r="AG10" s="86" t="s">
        <v>1199</v>
      </c>
      <c r="AH10" s="86" t="s">
        <v>791</v>
      </c>
      <c r="AI10" s="86" t="s">
        <v>1199</v>
      </c>
      <c r="AJ10" s="86" t="s">
        <v>1199</v>
      </c>
      <c r="AK10" s="86" t="s">
        <v>1199</v>
      </c>
      <c r="AL10" s="86" t="s">
        <v>1199</v>
      </c>
      <c r="AM10" s="86" t="s">
        <v>791</v>
      </c>
      <c r="AN10" s="86" t="s">
        <v>1199</v>
      </c>
      <c r="AO10" s="86" t="s">
        <v>1199</v>
      </c>
      <c r="AP10" s="86" t="s">
        <v>1199</v>
      </c>
      <c r="AQ10" s="69" t="s">
        <v>837</v>
      </c>
      <c r="AR10" s="70" t="s">
        <v>837</v>
      </c>
      <c r="AS10" s="69" t="s">
        <v>837</v>
      </c>
      <c r="AT10" s="70" t="s">
        <v>837</v>
      </c>
      <c r="AU10" s="52" t="s">
        <v>837</v>
      </c>
      <c r="AV10" s="52" t="s">
        <v>837</v>
      </c>
      <c r="AW10" s="53" t="s">
        <v>837</v>
      </c>
      <c r="AX10" s="52" t="s">
        <v>837</v>
      </c>
      <c r="AY10" s="48" t="s">
        <v>837</v>
      </c>
      <c r="AZ10" s="48" t="s">
        <v>837</v>
      </c>
      <c r="BA10" s="44" t="s">
        <v>837</v>
      </c>
      <c r="BB10" s="44" t="s">
        <v>837</v>
      </c>
      <c r="BC10" s="57" t="s">
        <v>837</v>
      </c>
      <c r="BD10" s="75" t="s">
        <v>837</v>
      </c>
      <c r="BE10" s="57" t="s">
        <v>837</v>
      </c>
      <c r="BF10" s="57" t="s">
        <v>837</v>
      </c>
      <c r="BG10" s="61" t="s">
        <v>837</v>
      </c>
      <c r="BH10" s="61" t="s">
        <v>837</v>
      </c>
      <c r="BI10" s="61" t="s">
        <v>837</v>
      </c>
      <c r="BJ10" s="61" t="s">
        <v>837</v>
      </c>
      <c r="BK10" s="65" t="s">
        <v>837</v>
      </c>
      <c r="BL10" s="65" t="s">
        <v>837</v>
      </c>
      <c r="BM10" s="65" t="s">
        <v>837</v>
      </c>
      <c r="BN10" s="65"/>
      <c r="BO10" s="14"/>
      <c r="BP10" s="14"/>
      <c r="BQ10" s="14"/>
      <c r="BR10" s="14"/>
      <c r="BS10" s="14"/>
      <c r="BT10" s="14"/>
      <c r="BU10" s="14"/>
      <c r="BV10" s="14"/>
      <c r="BW10" s="14"/>
      <c r="BX10" s="14"/>
      <c r="BY10" s="14"/>
      <c r="BZ10" s="14"/>
      <c r="CA10" s="14"/>
      <c r="CB10" s="14"/>
      <c r="CC10" s="14"/>
      <c r="CD10" s="14"/>
      <c r="CE10" s="14"/>
      <c r="CF10" s="14"/>
      <c r="CG10" s="14"/>
      <c r="CH10" s="14"/>
      <c r="CI10" s="14"/>
      <c r="CJ10" s="14"/>
      <c r="CK10" s="14"/>
      <c r="CL10" s="14"/>
      <c r="CM10" s="14"/>
      <c r="CN10" s="14"/>
      <c r="CO10" s="14"/>
      <c r="CP10" s="14"/>
      <c r="CQ10" s="14"/>
      <c r="CR10" s="14"/>
      <c r="CS10" s="14"/>
      <c r="CT10" s="14"/>
      <c r="CU10" s="14"/>
      <c r="CV10" s="14"/>
      <c r="CW10" s="14"/>
      <c r="CX10" s="14"/>
      <c r="CY10" s="14"/>
      <c r="CZ10" s="14"/>
      <c r="DA10" s="14"/>
      <c r="DB10" s="14"/>
      <c r="DC10" s="14"/>
      <c r="DD10" s="14"/>
      <c r="DE10" s="14"/>
      <c r="DF10" s="14"/>
      <c r="DG10" s="14"/>
      <c r="DH10" s="14"/>
      <c r="DI10" s="14"/>
      <c r="DJ10" s="14"/>
      <c r="DK10" s="14"/>
      <c r="DL10" s="14"/>
      <c r="DM10" s="14"/>
      <c r="DN10" s="14"/>
      <c r="DO10" s="14"/>
      <c r="DP10" s="14"/>
      <c r="DQ10" s="14"/>
      <c r="DR10" s="14"/>
      <c r="DS10" s="14"/>
      <c r="DT10" s="14"/>
      <c r="DU10" s="14"/>
      <c r="DV10" s="14"/>
      <c r="DW10" s="14"/>
      <c r="DX10" s="14"/>
      <c r="DY10" s="14"/>
      <c r="DZ10" s="14"/>
      <c r="EA10" s="14"/>
      <c r="EB10" s="14"/>
      <c r="EC10" s="14"/>
      <c r="ED10" s="14"/>
      <c r="EE10" s="14"/>
      <c r="EF10" s="1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c r="II10" s="14"/>
      <c r="IJ10" s="14"/>
      <c r="IK10" s="14"/>
      <c r="IL10" s="14"/>
      <c r="IM10" s="14"/>
      <c r="IN10" s="14"/>
      <c r="IO10" s="14"/>
      <c r="IP10" s="14"/>
      <c r="IQ10" s="14"/>
      <c r="IR10" s="14"/>
      <c r="IS10" s="14"/>
      <c r="IT10" s="14"/>
      <c r="IU10" s="14"/>
      <c r="IV10" s="14"/>
      <c r="IW10" s="14"/>
      <c r="IX10" s="14"/>
      <c r="IY10" s="14"/>
      <c r="IZ10" s="14"/>
      <c r="JA10" s="14"/>
      <c r="JB10" s="14"/>
      <c r="JC10" s="14"/>
      <c r="JD10" s="14"/>
      <c r="JE10" s="14"/>
      <c r="JF10" s="14"/>
    </row>
    <row r="11" spans="1:266" s="27" customFormat="1" ht="35.1" customHeight="1" x14ac:dyDescent="0.2">
      <c r="A11" s="18" t="s">
        <v>729</v>
      </c>
      <c r="B11" s="121"/>
      <c r="C11" s="18" t="s">
        <v>701</v>
      </c>
      <c r="D11" s="18" t="s">
        <v>701</v>
      </c>
      <c r="E11" s="123">
        <v>2573</v>
      </c>
      <c r="F11" s="22"/>
      <c r="G11" s="22"/>
      <c r="H11" s="22">
        <v>37</v>
      </c>
      <c r="I11" s="22" t="s">
        <v>431</v>
      </c>
      <c r="J11" s="142">
        <v>37</v>
      </c>
      <c r="K11" s="142" t="s">
        <v>431</v>
      </c>
      <c r="L11" s="142" t="s">
        <v>1227</v>
      </c>
      <c r="M11" s="142" t="s">
        <v>1228</v>
      </c>
      <c r="N11" s="165" t="s">
        <v>1229</v>
      </c>
      <c r="O11" s="22"/>
      <c r="P11" s="22" t="s">
        <v>634</v>
      </c>
      <c r="Q11" s="22" t="str">
        <f>IFERROR(VLOOKUP(A11,'[1]Compil Arr.Eval+Surv'!$C$2:$M$187,11,FALSE),"")</f>
        <v/>
      </c>
      <c r="R11" s="98"/>
      <c r="S11" s="98" t="s">
        <v>1114</v>
      </c>
      <c r="T11" s="98" t="str">
        <f>IF(J11&lt;&gt;"","Etat chimique",IFERROR(VLOOKUP(A11,'[1]Compil Arr.Eval+Surv'!$C$2:$M$187,11,FALSE),""))</f>
        <v>Etat chimique</v>
      </c>
      <c r="U11" s="39" t="s">
        <v>1199</v>
      </c>
      <c r="V11" s="39" t="s">
        <v>1199</v>
      </c>
      <c r="W11" s="39" t="s">
        <v>1199</v>
      </c>
      <c r="X11" s="39" t="s">
        <v>1199</v>
      </c>
      <c r="Y11" s="39" t="s">
        <v>1199</v>
      </c>
      <c r="Z11" s="39" t="s">
        <v>790</v>
      </c>
      <c r="AA11" s="42" t="s">
        <v>1522</v>
      </c>
      <c r="AB11" s="42" t="s">
        <v>1129</v>
      </c>
      <c r="AC11" s="42" t="s">
        <v>929</v>
      </c>
      <c r="AD11" s="86" t="s">
        <v>1233</v>
      </c>
      <c r="AE11" s="86" t="s">
        <v>1199</v>
      </c>
      <c r="AF11" s="86" t="s">
        <v>1199</v>
      </c>
      <c r="AG11" s="86" t="s">
        <v>1199</v>
      </c>
      <c r="AH11" s="86" t="s">
        <v>791</v>
      </c>
      <c r="AI11" s="86" t="s">
        <v>1199</v>
      </c>
      <c r="AJ11" s="86" t="s">
        <v>1199</v>
      </c>
      <c r="AK11" s="86" t="s">
        <v>1199</v>
      </c>
      <c r="AL11" s="86" t="s">
        <v>1199</v>
      </c>
      <c r="AM11" s="86" t="s">
        <v>791</v>
      </c>
      <c r="AN11" s="86" t="s">
        <v>1199</v>
      </c>
      <c r="AO11" s="86" t="s">
        <v>1199</v>
      </c>
      <c r="AP11" s="86" t="s">
        <v>1199</v>
      </c>
      <c r="AQ11" s="69" t="s">
        <v>837</v>
      </c>
      <c r="AR11" s="70" t="s">
        <v>837</v>
      </c>
      <c r="AS11" s="69" t="s">
        <v>837</v>
      </c>
      <c r="AT11" s="70" t="s">
        <v>837</v>
      </c>
      <c r="AU11" s="52" t="s">
        <v>837</v>
      </c>
      <c r="AV11" s="52" t="s">
        <v>837</v>
      </c>
      <c r="AW11" s="53" t="s">
        <v>837</v>
      </c>
      <c r="AX11" s="52" t="s">
        <v>837</v>
      </c>
      <c r="AY11" s="48" t="s">
        <v>837</v>
      </c>
      <c r="AZ11" s="48" t="s">
        <v>837</v>
      </c>
      <c r="BA11" s="44" t="s">
        <v>837</v>
      </c>
      <c r="BB11" s="44" t="s">
        <v>837</v>
      </c>
      <c r="BC11" s="57" t="s">
        <v>837</v>
      </c>
      <c r="BD11" s="75" t="s">
        <v>837</v>
      </c>
      <c r="BE11" s="57" t="s">
        <v>837</v>
      </c>
      <c r="BF11" s="57" t="s">
        <v>837</v>
      </c>
      <c r="BG11" s="61" t="s">
        <v>837</v>
      </c>
      <c r="BH11" s="61" t="s">
        <v>837</v>
      </c>
      <c r="BI11" s="61" t="s">
        <v>837</v>
      </c>
      <c r="BJ11" s="61" t="s">
        <v>837</v>
      </c>
      <c r="BK11" s="65" t="s">
        <v>837</v>
      </c>
      <c r="BL11" s="65" t="s">
        <v>837</v>
      </c>
      <c r="BM11" s="65" t="s">
        <v>837</v>
      </c>
      <c r="BN11" s="65"/>
      <c r="BO11" s="14"/>
      <c r="BP11" s="14"/>
      <c r="BQ11" s="14"/>
      <c r="BR11" s="14"/>
      <c r="BS11" s="14"/>
      <c r="BT11" s="14"/>
      <c r="BU11" s="14"/>
      <c r="BV11" s="14"/>
      <c r="BW11" s="14"/>
      <c r="BX11" s="14"/>
      <c r="BY11" s="14"/>
      <c r="BZ11" s="14"/>
      <c r="CA11" s="14"/>
      <c r="CB11" s="14"/>
      <c r="CC11" s="14"/>
      <c r="CD11" s="14"/>
      <c r="CE11" s="14"/>
      <c r="CF11" s="14"/>
      <c r="CG11" s="14"/>
      <c r="CH11" s="14"/>
      <c r="CI11" s="14"/>
      <c r="CJ11" s="14"/>
      <c r="CK11" s="14"/>
      <c r="CL11" s="14"/>
      <c r="CM11" s="14"/>
      <c r="CN11" s="14"/>
      <c r="CO11" s="14"/>
      <c r="CP11" s="14"/>
      <c r="CQ11" s="14"/>
      <c r="CR11" s="14"/>
      <c r="CS11" s="14"/>
      <c r="CT11" s="14"/>
      <c r="CU11" s="14"/>
      <c r="CV11" s="14"/>
      <c r="CW11" s="14"/>
      <c r="CX11" s="14"/>
      <c r="CY11" s="14"/>
      <c r="CZ11" s="14"/>
      <c r="DA11" s="14"/>
      <c r="DB11" s="14"/>
      <c r="DC11" s="14"/>
      <c r="DD11" s="14"/>
      <c r="DE11" s="14"/>
      <c r="DF11" s="14"/>
      <c r="DG11" s="14"/>
      <c r="DH11" s="14"/>
      <c r="DI11" s="14"/>
      <c r="DJ11" s="14"/>
      <c r="DK11" s="14"/>
      <c r="DL11" s="14"/>
      <c r="DM11" s="14"/>
      <c r="DN11" s="14"/>
      <c r="DO11" s="14"/>
      <c r="DP11" s="14"/>
      <c r="DQ11" s="14"/>
      <c r="DR11" s="14"/>
      <c r="DS11" s="14"/>
      <c r="DT11" s="14"/>
      <c r="DU11" s="14"/>
      <c r="DV11" s="14"/>
      <c r="DW11" s="14"/>
      <c r="DX11" s="14"/>
      <c r="DY11" s="14"/>
      <c r="DZ11" s="14"/>
      <c r="EA11" s="14"/>
      <c r="EB11" s="14"/>
      <c r="EC11" s="14"/>
      <c r="ED11" s="14"/>
      <c r="EE11" s="14"/>
      <c r="EF11" s="1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c r="II11" s="14"/>
      <c r="IJ11" s="14"/>
      <c r="IK11" s="14"/>
      <c r="IL11" s="14"/>
      <c r="IM11" s="14"/>
      <c r="IN11" s="14"/>
      <c r="IO11" s="14"/>
      <c r="IP11" s="14"/>
      <c r="IQ11" s="14"/>
      <c r="IR11" s="14"/>
      <c r="IS11" s="14"/>
      <c r="IT11" s="14"/>
      <c r="IU11" s="14"/>
      <c r="IV11" s="14"/>
      <c r="IW11" s="14"/>
      <c r="IX11" s="14"/>
      <c r="IY11" s="14"/>
      <c r="IZ11" s="14"/>
      <c r="JA11" s="14"/>
      <c r="JB11" s="14"/>
      <c r="JC11" s="14"/>
      <c r="JD11" s="14"/>
      <c r="JE11" s="14"/>
      <c r="JF11" s="14"/>
    </row>
    <row r="12" spans="1:266" s="27" customFormat="1" ht="35.1" customHeight="1" x14ac:dyDescent="0.2">
      <c r="A12" s="18" t="s">
        <v>737</v>
      </c>
      <c r="B12" s="121"/>
      <c r="C12" s="18" t="s">
        <v>709</v>
      </c>
      <c r="D12" s="18" t="s">
        <v>709</v>
      </c>
      <c r="E12" s="123">
        <v>2594</v>
      </c>
      <c r="F12" s="22"/>
      <c r="G12" s="22"/>
      <c r="H12" s="22">
        <v>37</v>
      </c>
      <c r="I12" s="22" t="s">
        <v>431</v>
      </c>
      <c r="J12" s="142">
        <v>37</v>
      </c>
      <c r="K12" s="142" t="s">
        <v>431</v>
      </c>
      <c r="L12" s="142" t="s">
        <v>1227</v>
      </c>
      <c r="M12" s="142" t="s">
        <v>1228</v>
      </c>
      <c r="N12" s="165" t="s">
        <v>1229</v>
      </c>
      <c r="O12" s="22"/>
      <c r="P12" s="22" t="s">
        <v>634</v>
      </c>
      <c r="Q12" s="22" t="str">
        <f>IFERROR(VLOOKUP(A12,'[1]Compil Arr.Eval+Surv'!$C$2:$M$187,11,FALSE),"")</f>
        <v/>
      </c>
      <c r="R12" s="98"/>
      <c r="S12" s="98" t="s">
        <v>1114</v>
      </c>
      <c r="T12" s="98" t="str">
        <f>IF(J12&lt;&gt;"","Etat chimique",IFERROR(VLOOKUP(A12,'[1]Compil Arr.Eval+Surv'!$C$2:$M$187,11,FALSE),""))</f>
        <v>Etat chimique</v>
      </c>
      <c r="U12" s="39" t="s">
        <v>1199</v>
      </c>
      <c r="V12" s="39" t="s">
        <v>1199</v>
      </c>
      <c r="W12" s="39" t="s">
        <v>1199</v>
      </c>
      <c r="X12" s="39" t="s">
        <v>1199</v>
      </c>
      <c r="Y12" s="39" t="s">
        <v>1199</v>
      </c>
      <c r="Z12" s="39" t="s">
        <v>790</v>
      </c>
      <c r="AA12" s="42" t="s">
        <v>1522</v>
      </c>
      <c r="AB12" s="42" t="s">
        <v>1129</v>
      </c>
      <c r="AC12" s="42" t="s">
        <v>929</v>
      </c>
      <c r="AD12" s="86" t="s">
        <v>1233</v>
      </c>
      <c r="AE12" s="86" t="s">
        <v>1199</v>
      </c>
      <c r="AF12" s="86" t="s">
        <v>1199</v>
      </c>
      <c r="AG12" s="86" t="s">
        <v>1199</v>
      </c>
      <c r="AH12" s="86" t="s">
        <v>791</v>
      </c>
      <c r="AI12" s="86" t="s">
        <v>1199</v>
      </c>
      <c r="AJ12" s="86" t="s">
        <v>1199</v>
      </c>
      <c r="AK12" s="86" t="s">
        <v>1199</v>
      </c>
      <c r="AL12" s="86" t="s">
        <v>1199</v>
      </c>
      <c r="AM12" s="86" t="s">
        <v>791</v>
      </c>
      <c r="AN12" s="86" t="s">
        <v>1199</v>
      </c>
      <c r="AO12" s="86" t="s">
        <v>1199</v>
      </c>
      <c r="AP12" s="86" t="s">
        <v>1199</v>
      </c>
      <c r="AQ12" s="69" t="s">
        <v>837</v>
      </c>
      <c r="AR12" s="70" t="s">
        <v>837</v>
      </c>
      <c r="AS12" s="69" t="s">
        <v>837</v>
      </c>
      <c r="AT12" s="70" t="s">
        <v>837</v>
      </c>
      <c r="AU12" s="52" t="s">
        <v>837</v>
      </c>
      <c r="AV12" s="52" t="s">
        <v>837</v>
      </c>
      <c r="AW12" s="53" t="s">
        <v>837</v>
      </c>
      <c r="AX12" s="52" t="s">
        <v>837</v>
      </c>
      <c r="AY12" s="48" t="s">
        <v>837</v>
      </c>
      <c r="AZ12" s="48" t="s">
        <v>837</v>
      </c>
      <c r="BA12" s="44" t="s">
        <v>837</v>
      </c>
      <c r="BB12" s="44" t="s">
        <v>837</v>
      </c>
      <c r="BC12" s="57" t="s">
        <v>837</v>
      </c>
      <c r="BD12" s="75" t="s">
        <v>837</v>
      </c>
      <c r="BE12" s="57" t="s">
        <v>837</v>
      </c>
      <c r="BF12" s="57" t="s">
        <v>837</v>
      </c>
      <c r="BG12" s="61" t="s">
        <v>837</v>
      </c>
      <c r="BH12" s="61" t="s">
        <v>837</v>
      </c>
      <c r="BI12" s="61" t="s">
        <v>837</v>
      </c>
      <c r="BJ12" s="61" t="s">
        <v>837</v>
      </c>
      <c r="BK12" s="65" t="s">
        <v>837</v>
      </c>
      <c r="BL12" s="65" t="s">
        <v>837</v>
      </c>
      <c r="BM12" s="65" t="s">
        <v>837</v>
      </c>
      <c r="BN12" s="65"/>
      <c r="BO12" s="14"/>
      <c r="BP12" s="14"/>
      <c r="BQ12" s="14"/>
      <c r="BR12" s="14"/>
      <c r="BS12" s="14"/>
      <c r="BT12" s="14"/>
      <c r="BU12" s="14"/>
      <c r="BV12" s="14"/>
      <c r="BW12" s="14"/>
      <c r="BX12" s="14"/>
      <c r="BY12" s="14"/>
      <c r="BZ12" s="14"/>
      <c r="CA12" s="14"/>
      <c r="CB12" s="14"/>
      <c r="CC12" s="14"/>
      <c r="CD12" s="14"/>
      <c r="CE12" s="14"/>
      <c r="CF12" s="14"/>
      <c r="CG12" s="14"/>
      <c r="CH12" s="14"/>
      <c r="CI12" s="14"/>
      <c r="CJ12" s="14"/>
      <c r="CK12" s="14"/>
      <c r="CL12" s="14"/>
      <c r="CM12" s="14"/>
      <c r="CN12" s="14"/>
      <c r="CO12" s="14"/>
      <c r="CP12" s="14"/>
      <c r="CQ12" s="14"/>
      <c r="CR12" s="14"/>
      <c r="CS12" s="14"/>
      <c r="CT12" s="14"/>
      <c r="CU12" s="14"/>
      <c r="CV12" s="14"/>
      <c r="CW12" s="14"/>
      <c r="CX12" s="14"/>
      <c r="CY12" s="14"/>
      <c r="CZ12" s="14"/>
      <c r="DA12" s="14"/>
      <c r="DB12" s="14"/>
      <c r="DC12" s="14"/>
      <c r="DD12" s="14"/>
      <c r="DE12" s="14"/>
      <c r="DF12" s="14"/>
      <c r="DG12" s="14"/>
      <c r="DH12" s="14"/>
      <c r="DI12" s="14"/>
      <c r="DJ12" s="14"/>
      <c r="DK12" s="14"/>
      <c r="DL12" s="14"/>
      <c r="DM12" s="14"/>
      <c r="DN12" s="14"/>
      <c r="DO12" s="14"/>
      <c r="DP12" s="14"/>
      <c r="DQ12" s="14"/>
      <c r="DR12" s="14"/>
      <c r="DS12" s="14"/>
      <c r="DT12" s="14"/>
      <c r="DU12" s="14"/>
      <c r="DV12" s="14"/>
      <c r="DW12" s="14"/>
      <c r="DX12" s="14"/>
      <c r="DY12" s="14"/>
      <c r="DZ12" s="14"/>
      <c r="EA12" s="14"/>
      <c r="EB12" s="14"/>
      <c r="EC12" s="14"/>
      <c r="ED12" s="14"/>
      <c r="EE12" s="14"/>
      <c r="EF12" s="1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c r="II12" s="14"/>
      <c r="IJ12" s="14"/>
      <c r="IK12" s="14"/>
      <c r="IL12" s="14"/>
      <c r="IM12" s="14"/>
      <c r="IN12" s="14"/>
      <c r="IO12" s="14"/>
      <c r="IP12" s="14"/>
      <c r="IQ12" s="14"/>
      <c r="IR12" s="14"/>
      <c r="IS12" s="14"/>
      <c r="IT12" s="14"/>
      <c r="IU12" s="14"/>
      <c r="IV12" s="14"/>
      <c r="IW12" s="14"/>
      <c r="IX12" s="14"/>
      <c r="IY12" s="14"/>
      <c r="IZ12" s="14"/>
      <c r="JA12" s="14"/>
      <c r="JB12" s="14"/>
      <c r="JC12" s="14"/>
      <c r="JD12" s="14"/>
      <c r="JE12" s="14"/>
      <c r="JF12" s="14"/>
    </row>
    <row r="13" spans="1:266" s="27" customFormat="1" ht="35.1" customHeight="1" x14ac:dyDescent="0.2">
      <c r="A13" s="18" t="s">
        <v>725</v>
      </c>
      <c r="B13" s="121"/>
      <c r="C13" s="18" t="s">
        <v>698</v>
      </c>
      <c r="D13" s="18" t="s">
        <v>698</v>
      </c>
      <c r="E13" s="123">
        <v>2569</v>
      </c>
      <c r="F13" s="22"/>
      <c r="G13" s="22"/>
      <c r="H13" s="22">
        <v>37</v>
      </c>
      <c r="I13" s="22" t="s">
        <v>431</v>
      </c>
      <c r="J13" s="142">
        <v>37</v>
      </c>
      <c r="K13" s="142" t="s">
        <v>431</v>
      </c>
      <c r="L13" s="142" t="s">
        <v>1227</v>
      </c>
      <c r="M13" s="142" t="s">
        <v>1228</v>
      </c>
      <c r="N13" s="165" t="s">
        <v>1229</v>
      </c>
      <c r="O13" s="22"/>
      <c r="P13" s="22" t="s">
        <v>634</v>
      </c>
      <c r="Q13" s="22" t="str">
        <f>IFERROR(VLOOKUP(A13,'[1]Compil Arr.Eval+Surv'!$C$2:$M$187,11,FALSE),"")</f>
        <v/>
      </c>
      <c r="R13" s="98"/>
      <c r="S13" s="98" t="s">
        <v>1114</v>
      </c>
      <c r="T13" s="98" t="str">
        <f>IF(J13&lt;&gt;"","Etat chimique",IFERROR(VLOOKUP(A13,'[1]Compil Arr.Eval+Surv'!$C$2:$M$187,11,FALSE),""))</f>
        <v>Etat chimique</v>
      </c>
      <c r="U13" s="39" t="s">
        <v>1199</v>
      </c>
      <c r="V13" s="39" t="s">
        <v>1199</v>
      </c>
      <c r="W13" s="39" t="s">
        <v>1199</v>
      </c>
      <c r="X13" s="39" t="s">
        <v>1199</v>
      </c>
      <c r="Y13" s="39" t="s">
        <v>1199</v>
      </c>
      <c r="Z13" s="39" t="s">
        <v>790</v>
      </c>
      <c r="AA13" s="42" t="s">
        <v>1522</v>
      </c>
      <c r="AB13" s="42" t="s">
        <v>1129</v>
      </c>
      <c r="AC13" s="42" t="s">
        <v>929</v>
      </c>
      <c r="AD13" s="86" t="s">
        <v>1233</v>
      </c>
      <c r="AE13" s="86" t="s">
        <v>1199</v>
      </c>
      <c r="AF13" s="86" t="s">
        <v>1199</v>
      </c>
      <c r="AG13" s="86" t="s">
        <v>1199</v>
      </c>
      <c r="AH13" s="86" t="s">
        <v>791</v>
      </c>
      <c r="AI13" s="86" t="s">
        <v>1199</v>
      </c>
      <c r="AJ13" s="86" t="s">
        <v>1199</v>
      </c>
      <c r="AK13" s="86" t="s">
        <v>1199</v>
      </c>
      <c r="AL13" s="86" t="s">
        <v>1199</v>
      </c>
      <c r="AM13" s="86" t="s">
        <v>791</v>
      </c>
      <c r="AN13" s="86" t="s">
        <v>1199</v>
      </c>
      <c r="AO13" s="86" t="s">
        <v>1199</v>
      </c>
      <c r="AP13" s="86" t="s">
        <v>1199</v>
      </c>
      <c r="AQ13" s="69" t="s">
        <v>837</v>
      </c>
      <c r="AR13" s="70" t="s">
        <v>837</v>
      </c>
      <c r="AS13" s="69" t="s">
        <v>837</v>
      </c>
      <c r="AT13" s="70" t="s">
        <v>837</v>
      </c>
      <c r="AU13" s="52" t="s">
        <v>837</v>
      </c>
      <c r="AV13" s="52" t="s">
        <v>837</v>
      </c>
      <c r="AW13" s="53" t="s">
        <v>837</v>
      </c>
      <c r="AX13" s="52" t="s">
        <v>837</v>
      </c>
      <c r="AY13" s="48" t="s">
        <v>837</v>
      </c>
      <c r="AZ13" s="48" t="s">
        <v>837</v>
      </c>
      <c r="BA13" s="44" t="s">
        <v>837</v>
      </c>
      <c r="BB13" s="44" t="s">
        <v>837</v>
      </c>
      <c r="BC13" s="57" t="s">
        <v>837</v>
      </c>
      <c r="BD13" s="75" t="s">
        <v>837</v>
      </c>
      <c r="BE13" s="57" t="s">
        <v>837</v>
      </c>
      <c r="BF13" s="57" t="s">
        <v>837</v>
      </c>
      <c r="BG13" s="61" t="s">
        <v>837</v>
      </c>
      <c r="BH13" s="61" t="s">
        <v>837</v>
      </c>
      <c r="BI13" s="61" t="s">
        <v>837</v>
      </c>
      <c r="BJ13" s="61" t="s">
        <v>837</v>
      </c>
      <c r="BK13" s="65" t="s">
        <v>837</v>
      </c>
      <c r="BL13" s="65" t="s">
        <v>837</v>
      </c>
      <c r="BM13" s="65" t="s">
        <v>837</v>
      </c>
      <c r="BN13" s="65"/>
      <c r="BO13" s="14"/>
      <c r="BP13" s="14"/>
      <c r="BQ13" s="14"/>
      <c r="BR13" s="14"/>
      <c r="BS13" s="14"/>
      <c r="BT13" s="14"/>
      <c r="BU13" s="14"/>
      <c r="BV13" s="14"/>
      <c r="BW13" s="14"/>
      <c r="BX13" s="14"/>
      <c r="BY13" s="14"/>
      <c r="BZ13" s="14"/>
      <c r="CA13" s="14"/>
      <c r="CB13" s="14"/>
      <c r="CC13" s="14"/>
      <c r="CD13" s="14"/>
      <c r="CE13" s="14"/>
      <c r="CF13" s="14"/>
      <c r="CG13" s="14"/>
      <c r="CH13" s="14"/>
      <c r="CI13" s="14"/>
      <c r="CJ13" s="14"/>
      <c r="CK13" s="14"/>
      <c r="CL13" s="14"/>
      <c r="CM13" s="14"/>
      <c r="CN13" s="14"/>
      <c r="CO13" s="14"/>
      <c r="CP13" s="14"/>
      <c r="CQ13" s="14"/>
      <c r="CR13" s="14"/>
      <c r="CS13" s="14"/>
      <c r="CT13" s="14"/>
      <c r="CU13" s="14"/>
      <c r="CV13" s="14"/>
      <c r="CW13" s="14"/>
      <c r="CX13" s="14"/>
      <c r="CY13" s="14"/>
      <c r="CZ13" s="14"/>
      <c r="DA13" s="14"/>
      <c r="DB13" s="14"/>
      <c r="DC13" s="14"/>
      <c r="DD13" s="14"/>
      <c r="DE13" s="14"/>
      <c r="DF13" s="14"/>
      <c r="DG13" s="14"/>
      <c r="DH13" s="14"/>
      <c r="DI13" s="14"/>
      <c r="DJ13" s="14"/>
      <c r="DK13" s="14"/>
      <c r="DL13" s="14"/>
      <c r="DM13" s="14"/>
      <c r="DN13" s="14"/>
      <c r="DO13" s="14"/>
      <c r="DP13" s="14"/>
      <c r="DQ13" s="14"/>
      <c r="DR13" s="14"/>
      <c r="DS13" s="14"/>
      <c r="DT13" s="14"/>
      <c r="DU13" s="14"/>
      <c r="DV13" s="14"/>
      <c r="DW13" s="14"/>
      <c r="DX13" s="14"/>
      <c r="DY13" s="14"/>
      <c r="DZ13" s="14"/>
      <c r="EA13" s="14"/>
      <c r="EB13" s="14"/>
      <c r="EC13" s="14"/>
      <c r="ED13" s="14"/>
      <c r="EE13" s="14"/>
      <c r="EF13" s="1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c r="II13" s="14"/>
      <c r="IJ13" s="14"/>
      <c r="IK13" s="14"/>
      <c r="IL13" s="14"/>
      <c r="IM13" s="14"/>
      <c r="IN13" s="14"/>
      <c r="IO13" s="14"/>
      <c r="IP13" s="14"/>
      <c r="IQ13" s="14"/>
      <c r="IR13" s="14"/>
      <c r="IS13" s="14"/>
      <c r="IT13" s="14"/>
      <c r="IU13" s="14"/>
      <c r="IV13" s="14"/>
      <c r="IW13" s="14"/>
      <c r="IX13" s="14"/>
      <c r="IY13" s="14"/>
      <c r="IZ13" s="14"/>
      <c r="JA13" s="14"/>
      <c r="JB13" s="14"/>
      <c r="JC13" s="14"/>
      <c r="JD13" s="14"/>
      <c r="JE13" s="14"/>
      <c r="JF13" s="14"/>
    </row>
    <row r="14" spans="1:266" s="27" customFormat="1" ht="35.1" customHeight="1" x14ac:dyDescent="0.2">
      <c r="A14" s="18" t="s">
        <v>733</v>
      </c>
      <c r="B14" s="121"/>
      <c r="C14" s="18" t="s">
        <v>705</v>
      </c>
      <c r="D14" s="18" t="s">
        <v>705</v>
      </c>
      <c r="E14" s="123">
        <v>2588</v>
      </c>
      <c r="F14" s="22"/>
      <c r="G14" s="22"/>
      <c r="H14" s="22">
        <v>37</v>
      </c>
      <c r="I14" s="22" t="s">
        <v>431</v>
      </c>
      <c r="J14" s="142">
        <v>37</v>
      </c>
      <c r="K14" s="142" t="s">
        <v>431</v>
      </c>
      <c r="L14" s="142" t="s">
        <v>1227</v>
      </c>
      <c r="M14" s="142" t="s">
        <v>1228</v>
      </c>
      <c r="N14" s="165" t="s">
        <v>1229</v>
      </c>
      <c r="O14" s="22"/>
      <c r="P14" s="22" t="s">
        <v>634</v>
      </c>
      <c r="Q14" s="22" t="str">
        <f>IFERROR(VLOOKUP(A14,'[1]Compil Arr.Eval+Surv'!$C$2:$M$187,11,FALSE),"")</f>
        <v/>
      </c>
      <c r="R14" s="98"/>
      <c r="S14" s="98" t="s">
        <v>1114</v>
      </c>
      <c r="T14" s="98" t="str">
        <f>IF(J14&lt;&gt;"","Etat chimique",IFERROR(VLOOKUP(A14,'[1]Compil Arr.Eval+Surv'!$C$2:$M$187,11,FALSE),""))</f>
        <v>Etat chimique</v>
      </c>
      <c r="U14" s="39" t="s">
        <v>1199</v>
      </c>
      <c r="V14" s="39" t="s">
        <v>1199</v>
      </c>
      <c r="W14" s="39" t="s">
        <v>1199</v>
      </c>
      <c r="X14" s="39" t="s">
        <v>1199</v>
      </c>
      <c r="Y14" s="39" t="s">
        <v>1199</v>
      </c>
      <c r="Z14" s="39" t="s">
        <v>790</v>
      </c>
      <c r="AA14" s="42" t="s">
        <v>1522</v>
      </c>
      <c r="AB14" s="42" t="s">
        <v>1129</v>
      </c>
      <c r="AC14" s="42" t="s">
        <v>929</v>
      </c>
      <c r="AD14" s="86" t="s">
        <v>1233</v>
      </c>
      <c r="AE14" s="86" t="s">
        <v>1199</v>
      </c>
      <c r="AF14" s="86" t="s">
        <v>1199</v>
      </c>
      <c r="AG14" s="86" t="s">
        <v>1199</v>
      </c>
      <c r="AH14" s="86" t="s">
        <v>791</v>
      </c>
      <c r="AI14" s="86" t="s">
        <v>1199</v>
      </c>
      <c r="AJ14" s="86" t="s">
        <v>1199</v>
      </c>
      <c r="AK14" s="86" t="s">
        <v>1199</v>
      </c>
      <c r="AL14" s="86" t="s">
        <v>1199</v>
      </c>
      <c r="AM14" s="86" t="s">
        <v>791</v>
      </c>
      <c r="AN14" s="86" t="s">
        <v>1199</v>
      </c>
      <c r="AO14" s="86" t="s">
        <v>1199</v>
      </c>
      <c r="AP14" s="86" t="s">
        <v>1199</v>
      </c>
      <c r="AQ14" s="69" t="s">
        <v>837</v>
      </c>
      <c r="AR14" s="70" t="s">
        <v>837</v>
      </c>
      <c r="AS14" s="69" t="s">
        <v>837</v>
      </c>
      <c r="AT14" s="70" t="s">
        <v>837</v>
      </c>
      <c r="AU14" s="52" t="s">
        <v>837</v>
      </c>
      <c r="AV14" s="52" t="s">
        <v>837</v>
      </c>
      <c r="AW14" s="53" t="s">
        <v>837</v>
      </c>
      <c r="AX14" s="52" t="s">
        <v>837</v>
      </c>
      <c r="AY14" s="48" t="s">
        <v>837</v>
      </c>
      <c r="AZ14" s="48" t="s">
        <v>837</v>
      </c>
      <c r="BA14" s="44" t="s">
        <v>837</v>
      </c>
      <c r="BB14" s="44" t="s">
        <v>837</v>
      </c>
      <c r="BC14" s="57" t="s">
        <v>837</v>
      </c>
      <c r="BD14" s="75" t="s">
        <v>837</v>
      </c>
      <c r="BE14" s="57" t="s">
        <v>837</v>
      </c>
      <c r="BF14" s="57" t="s">
        <v>837</v>
      </c>
      <c r="BG14" s="61" t="s">
        <v>837</v>
      </c>
      <c r="BH14" s="61" t="s">
        <v>837</v>
      </c>
      <c r="BI14" s="61" t="s">
        <v>837</v>
      </c>
      <c r="BJ14" s="61" t="s">
        <v>837</v>
      </c>
      <c r="BK14" s="65" t="s">
        <v>837</v>
      </c>
      <c r="BL14" s="65" t="s">
        <v>837</v>
      </c>
      <c r="BM14" s="65" t="s">
        <v>837</v>
      </c>
      <c r="BN14" s="65"/>
      <c r="BO14" s="14"/>
      <c r="BP14" s="14"/>
      <c r="BQ14" s="14"/>
      <c r="BR14" s="14"/>
      <c r="BS14" s="14"/>
      <c r="BT14" s="14"/>
      <c r="BU14" s="14"/>
      <c r="BV14" s="14"/>
      <c r="BW14" s="14"/>
      <c r="BX14" s="14"/>
      <c r="BY14" s="14"/>
      <c r="BZ14" s="14"/>
      <c r="CA14" s="14"/>
      <c r="CB14" s="14"/>
      <c r="CC14" s="14"/>
      <c r="CD14" s="14"/>
      <c r="CE14" s="14"/>
      <c r="CF14" s="14"/>
      <c r="CG14" s="14"/>
      <c r="CH14" s="14"/>
      <c r="CI14" s="14"/>
      <c r="CJ14" s="14"/>
      <c r="CK14" s="14"/>
      <c r="CL14" s="14"/>
      <c r="CM14" s="14"/>
      <c r="CN14" s="14"/>
      <c r="CO14" s="14"/>
      <c r="CP14" s="14"/>
      <c r="CQ14" s="14"/>
      <c r="CR14" s="14"/>
      <c r="CS14" s="14"/>
      <c r="CT14" s="14"/>
      <c r="CU14" s="14"/>
      <c r="CV14" s="14"/>
      <c r="CW14" s="14"/>
      <c r="CX14" s="14"/>
      <c r="CY14" s="14"/>
      <c r="CZ14" s="14"/>
      <c r="DA14" s="14"/>
      <c r="DB14" s="14"/>
      <c r="DC14" s="14"/>
      <c r="DD14" s="14"/>
      <c r="DE14" s="14"/>
      <c r="DF14" s="14"/>
      <c r="DG14" s="14"/>
      <c r="DH14" s="14"/>
      <c r="DI14" s="14"/>
      <c r="DJ14" s="14"/>
      <c r="DK14" s="14"/>
      <c r="DL14" s="14"/>
      <c r="DM14" s="14"/>
      <c r="DN14" s="14"/>
      <c r="DO14" s="14"/>
      <c r="DP14" s="14"/>
      <c r="DQ14" s="14"/>
      <c r="DR14" s="14"/>
      <c r="DS14" s="14"/>
      <c r="DT14" s="14"/>
      <c r="DU14" s="14"/>
      <c r="DV14" s="14"/>
      <c r="DW14" s="14"/>
      <c r="DX14" s="14"/>
      <c r="DY14" s="14"/>
      <c r="DZ14" s="14"/>
      <c r="EA14" s="14"/>
      <c r="EB14" s="14"/>
      <c r="EC14" s="14"/>
      <c r="ED14" s="14"/>
      <c r="EE14" s="14"/>
      <c r="EF14" s="1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c r="II14" s="14"/>
      <c r="IJ14" s="14"/>
      <c r="IK14" s="14"/>
      <c r="IL14" s="14"/>
      <c r="IM14" s="14"/>
      <c r="IN14" s="14"/>
      <c r="IO14" s="14"/>
      <c r="IP14" s="14"/>
      <c r="IQ14" s="14"/>
      <c r="IR14" s="14"/>
      <c r="IS14" s="14"/>
      <c r="IT14" s="14"/>
      <c r="IU14" s="14"/>
      <c r="IV14" s="14"/>
      <c r="IW14" s="14"/>
      <c r="IX14" s="14"/>
      <c r="IY14" s="14"/>
      <c r="IZ14" s="14"/>
      <c r="JA14" s="14"/>
      <c r="JB14" s="14"/>
      <c r="JC14" s="14"/>
      <c r="JD14" s="14"/>
      <c r="JE14" s="14"/>
      <c r="JF14" s="14"/>
    </row>
    <row r="15" spans="1:266" s="27" customFormat="1" ht="35.1" customHeight="1" x14ac:dyDescent="0.2">
      <c r="A15" s="33" t="s">
        <v>1159</v>
      </c>
      <c r="B15" s="141"/>
      <c r="C15" s="34" t="s">
        <v>1160</v>
      </c>
      <c r="D15" s="34" t="s">
        <v>1160</v>
      </c>
      <c r="E15" s="126">
        <v>2629</v>
      </c>
      <c r="F15" s="22"/>
      <c r="G15" s="22"/>
      <c r="H15" s="22"/>
      <c r="I15" s="22"/>
      <c r="J15" s="142">
        <v>46</v>
      </c>
      <c r="K15" s="142" t="s">
        <v>687</v>
      </c>
      <c r="L15" s="142"/>
      <c r="M15" s="142"/>
      <c r="N15" s="165" t="s">
        <v>276</v>
      </c>
      <c r="O15" s="22"/>
      <c r="P15" s="22"/>
      <c r="Q15" s="22"/>
      <c r="R15" s="98"/>
      <c r="S15" s="98" t="s">
        <v>1261</v>
      </c>
      <c r="T15" s="98" t="str">
        <f>IF(J15&lt;&gt;"","Etat chimique",IFERROR(VLOOKUP(A15,'[1]Compil Arr.Eval+Surv'!$C$2:$M$187,11,FALSE),""))</f>
        <v>Etat chimique</v>
      </c>
      <c r="U15" s="40">
        <v>1.7E-5</v>
      </c>
      <c r="V15" s="40">
        <v>1.5999999999999999E-6</v>
      </c>
      <c r="W15" s="39" t="s">
        <v>818</v>
      </c>
      <c r="X15" s="39" t="s">
        <v>818</v>
      </c>
      <c r="Y15" s="39" t="s">
        <v>818</v>
      </c>
      <c r="Z15" s="39" t="s">
        <v>790</v>
      </c>
      <c r="AA15" s="42" t="s">
        <v>1522</v>
      </c>
      <c r="AB15" s="42" t="s">
        <v>1190</v>
      </c>
      <c r="AC15" s="42" t="s">
        <v>929</v>
      </c>
      <c r="AD15" s="86" t="s">
        <v>276</v>
      </c>
      <c r="AE15" s="145">
        <v>1.7E-5</v>
      </c>
      <c r="AF15" s="86" t="s">
        <v>854</v>
      </c>
      <c r="AG15" s="145">
        <v>1.7E-5</v>
      </c>
      <c r="AH15" s="86" t="s">
        <v>791</v>
      </c>
      <c r="AI15" s="145">
        <v>1.7E-5</v>
      </c>
      <c r="AJ15" s="86" t="s">
        <v>854</v>
      </c>
      <c r="AK15" s="145">
        <v>1.5999999999999999E-6</v>
      </c>
      <c r="AL15" s="86" t="s">
        <v>854</v>
      </c>
      <c r="AM15" s="86" t="s">
        <v>791</v>
      </c>
      <c r="AN15" s="145">
        <v>1.5999999999999999E-6</v>
      </c>
      <c r="AO15" s="86" t="s">
        <v>854</v>
      </c>
      <c r="AP15" s="86" t="s">
        <v>818</v>
      </c>
      <c r="AQ15" s="69" t="s">
        <v>1268</v>
      </c>
      <c r="AR15" s="159">
        <v>1.7E-5</v>
      </c>
      <c r="AS15" s="69" t="s">
        <v>790</v>
      </c>
      <c r="AT15" s="70" t="s">
        <v>791</v>
      </c>
      <c r="AU15" s="55" t="s">
        <v>1222</v>
      </c>
      <c r="AV15" s="138">
        <v>1.5999999999999999E-6</v>
      </c>
      <c r="AW15" s="55" t="s">
        <v>790</v>
      </c>
      <c r="AX15" s="55" t="s">
        <v>791</v>
      </c>
      <c r="AY15" s="48" t="s">
        <v>789</v>
      </c>
      <c r="AZ15" s="157">
        <v>2.16E-3</v>
      </c>
      <c r="BA15" s="44" t="s">
        <v>789</v>
      </c>
      <c r="BB15" s="158">
        <v>1.0200000000000001E-3</v>
      </c>
      <c r="BC15" s="57">
        <v>30</v>
      </c>
      <c r="BD15" s="75" t="s">
        <v>1270</v>
      </c>
      <c r="BE15" s="134">
        <v>2.5999999999999998E-5</v>
      </c>
      <c r="BF15" s="134">
        <v>2.5999999999999998E-5</v>
      </c>
      <c r="BG15" s="61">
        <v>300</v>
      </c>
      <c r="BH15" s="61" t="s">
        <v>1269</v>
      </c>
      <c r="BI15" s="139">
        <v>6.7000000000000002E-5</v>
      </c>
      <c r="BJ15" s="139">
        <v>6.7000000000000002E-5</v>
      </c>
      <c r="BK15" s="65">
        <v>300</v>
      </c>
      <c r="BL15" s="65">
        <v>2.3E-3</v>
      </c>
      <c r="BM15" s="65" t="s">
        <v>1156</v>
      </c>
      <c r="BN15" s="65"/>
      <c r="BO15" s="14"/>
      <c r="BP15" s="14"/>
      <c r="BQ15" s="14"/>
      <c r="BR15" s="14"/>
      <c r="BS15" s="14"/>
      <c r="BT15" s="14"/>
      <c r="BU15" s="14"/>
      <c r="BV15" s="14"/>
      <c r="BW15" s="14"/>
      <c r="BX15" s="14"/>
      <c r="BY15" s="14"/>
      <c r="BZ15" s="14"/>
      <c r="CA15" s="14"/>
      <c r="CB15" s="14"/>
      <c r="CC15" s="14"/>
      <c r="CD15" s="14"/>
      <c r="CE15" s="14"/>
      <c r="CF15" s="14"/>
      <c r="CG15" s="14"/>
      <c r="CH15" s="14"/>
      <c r="CI15" s="14"/>
      <c r="CJ15" s="14"/>
      <c r="CK15" s="14"/>
      <c r="CL15" s="14"/>
      <c r="CM15" s="14"/>
      <c r="CN15" s="14"/>
      <c r="CO15" s="14"/>
      <c r="CP15" s="14"/>
      <c r="CQ15" s="14"/>
      <c r="CR15" s="14"/>
      <c r="CS15" s="14"/>
      <c r="CT15" s="14"/>
      <c r="CU15" s="14"/>
      <c r="CV15" s="14"/>
      <c r="CW15" s="14"/>
      <c r="CX15" s="14"/>
      <c r="CY15" s="14"/>
      <c r="CZ15" s="14"/>
      <c r="DA15" s="14"/>
      <c r="DB15" s="14"/>
      <c r="DC15" s="14"/>
      <c r="DD15" s="14"/>
      <c r="DE15" s="14"/>
      <c r="DF15" s="14"/>
      <c r="DG15" s="14"/>
      <c r="DH15" s="14"/>
      <c r="DI15" s="14"/>
      <c r="DJ15" s="14"/>
      <c r="DK15" s="14"/>
      <c r="DL15" s="14"/>
      <c r="DM15" s="14"/>
      <c r="DN15" s="14"/>
      <c r="DO15" s="14"/>
      <c r="DP15" s="14"/>
      <c r="DQ15" s="14"/>
      <c r="DR15" s="14"/>
      <c r="DS15" s="14"/>
      <c r="DT15" s="14"/>
      <c r="DU15" s="14"/>
      <c r="DV15" s="14"/>
      <c r="DW15" s="14"/>
      <c r="DX15" s="14"/>
      <c r="DY15" s="14"/>
      <c r="DZ15" s="14"/>
      <c r="EA15" s="14"/>
      <c r="EB15" s="14"/>
      <c r="EC15" s="14"/>
      <c r="ED15" s="14"/>
      <c r="EE15" s="14"/>
      <c r="EF15" s="1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c r="II15" s="14"/>
      <c r="IJ15" s="14"/>
      <c r="IK15" s="14"/>
      <c r="IL15" s="14"/>
      <c r="IM15" s="14"/>
      <c r="IN15" s="14"/>
      <c r="IO15" s="14"/>
      <c r="IP15" s="14"/>
      <c r="IQ15" s="14"/>
      <c r="IR15" s="14"/>
      <c r="IS15" s="14"/>
      <c r="IT15" s="14"/>
      <c r="IU15" s="14"/>
      <c r="IV15" s="14"/>
      <c r="IW15" s="14"/>
      <c r="IX15" s="14"/>
      <c r="IY15" s="14"/>
      <c r="IZ15" s="14"/>
      <c r="JA15" s="14"/>
      <c r="JB15" s="14"/>
      <c r="JC15" s="14"/>
      <c r="JD15" s="14"/>
      <c r="JE15" s="14"/>
      <c r="JF15" s="14"/>
    </row>
    <row r="16" spans="1:266" s="27" customFormat="1" ht="35.1" customHeight="1" x14ac:dyDescent="0.2">
      <c r="A16" s="33" t="s">
        <v>1161</v>
      </c>
      <c r="B16" s="141"/>
      <c r="C16" s="34" t="s">
        <v>1162</v>
      </c>
      <c r="D16" s="34" t="s">
        <v>1162</v>
      </c>
      <c r="E16" s="126">
        <v>5397</v>
      </c>
      <c r="F16" s="22"/>
      <c r="G16" s="22"/>
      <c r="H16" s="22"/>
      <c r="I16" s="22"/>
      <c r="J16" s="142">
        <v>47</v>
      </c>
      <c r="K16" s="142" t="s">
        <v>687</v>
      </c>
      <c r="L16" s="142"/>
      <c r="M16" s="142"/>
      <c r="N16" s="165" t="s">
        <v>276</v>
      </c>
      <c r="O16" s="22"/>
      <c r="P16" s="22"/>
      <c r="Q16" s="22"/>
      <c r="R16" s="98"/>
      <c r="S16" s="98" t="s">
        <v>1261</v>
      </c>
      <c r="T16" s="98" t="str">
        <f>IF(J16&lt;&gt;"","Etat chimique",IFERROR(VLOOKUP(A16,'[1]Compil Arr.Eval+Surv'!$C$2:$M$187,11,FALSE),""))</f>
        <v>Etat chimique</v>
      </c>
      <c r="U16" s="40">
        <v>1.8000000000000001E-4</v>
      </c>
      <c r="V16" s="40">
        <v>9.0000000000000002E-6</v>
      </c>
      <c r="W16" s="39" t="s">
        <v>818</v>
      </c>
      <c r="X16" s="39" t="s">
        <v>818</v>
      </c>
      <c r="Y16" s="39" t="s">
        <v>818</v>
      </c>
      <c r="Z16" s="39" t="s">
        <v>790</v>
      </c>
      <c r="AA16" s="42" t="s">
        <v>1522</v>
      </c>
      <c r="AB16" s="42" t="s">
        <v>1190</v>
      </c>
      <c r="AC16" s="42" t="s">
        <v>929</v>
      </c>
      <c r="AD16" s="86" t="s">
        <v>276</v>
      </c>
      <c r="AE16" s="145">
        <v>1.8000000000000001E-4</v>
      </c>
      <c r="AF16" s="86" t="s">
        <v>854</v>
      </c>
      <c r="AG16" s="145">
        <v>1.8000000000000001E-4</v>
      </c>
      <c r="AH16" s="86" t="s">
        <v>791</v>
      </c>
      <c r="AI16" s="145">
        <v>1.8000000000000001E-4</v>
      </c>
      <c r="AJ16" s="86" t="s">
        <v>854</v>
      </c>
      <c r="AK16" s="145">
        <v>9.0000000000000002E-6</v>
      </c>
      <c r="AL16" s="86" t="s">
        <v>854</v>
      </c>
      <c r="AM16" s="86" t="s">
        <v>791</v>
      </c>
      <c r="AN16" s="145">
        <v>9.0000000000000002E-6</v>
      </c>
      <c r="AO16" s="86" t="s">
        <v>854</v>
      </c>
      <c r="AP16" s="86" t="s">
        <v>818</v>
      </c>
      <c r="AQ16" s="69" t="s">
        <v>1268</v>
      </c>
      <c r="AR16" s="159">
        <v>1.8000000000000001E-4</v>
      </c>
      <c r="AS16" s="69" t="s">
        <v>790</v>
      </c>
      <c r="AT16" s="70" t="s">
        <v>791</v>
      </c>
      <c r="AU16" s="55" t="s">
        <v>1271</v>
      </c>
      <c r="AV16" s="138">
        <v>9.0000000000000002E-6</v>
      </c>
      <c r="AW16" s="55" t="s">
        <v>790</v>
      </c>
      <c r="AX16" s="55" t="s">
        <v>791</v>
      </c>
      <c r="AY16" s="48" t="s">
        <v>789</v>
      </c>
      <c r="AZ16" s="157">
        <v>2.29E-2</v>
      </c>
      <c r="BA16" s="44" t="s">
        <v>789</v>
      </c>
      <c r="BB16" s="158">
        <v>1.14E-3</v>
      </c>
      <c r="BC16" s="57">
        <v>30</v>
      </c>
      <c r="BD16" s="75" t="s">
        <v>1272</v>
      </c>
      <c r="BE16" s="134">
        <v>1.2E-4</v>
      </c>
      <c r="BF16" s="134">
        <v>1.2E-4</v>
      </c>
      <c r="BG16" s="61">
        <v>100</v>
      </c>
      <c r="BH16" s="61" t="s">
        <v>1273</v>
      </c>
      <c r="BI16" s="139">
        <v>7.3000000000000001E-3</v>
      </c>
      <c r="BJ16" s="139">
        <v>7.3000000000000001E-3</v>
      </c>
      <c r="BK16" s="65">
        <v>100</v>
      </c>
      <c r="BL16" s="65">
        <v>0.35</v>
      </c>
      <c r="BM16" s="65" t="s">
        <v>1156</v>
      </c>
      <c r="BN16" s="65"/>
      <c r="BO16" s="14"/>
      <c r="BP16" s="14"/>
      <c r="BQ16" s="14"/>
      <c r="BR16" s="14"/>
      <c r="BS16" s="14"/>
      <c r="BT16" s="14"/>
      <c r="BU16" s="14"/>
      <c r="BV16" s="14"/>
      <c r="BW16" s="14"/>
      <c r="BX16" s="14"/>
      <c r="BY16" s="14"/>
      <c r="BZ16" s="14"/>
      <c r="CA16" s="14"/>
      <c r="CB16" s="14"/>
      <c r="CC16" s="14"/>
      <c r="CD16" s="14"/>
      <c r="CE16" s="14"/>
      <c r="CF16" s="14"/>
      <c r="CG16" s="14"/>
      <c r="CH16" s="14"/>
      <c r="CI16" s="14"/>
      <c r="CJ16" s="14"/>
      <c r="CK16" s="14"/>
      <c r="CL16" s="14"/>
      <c r="CM16" s="14"/>
      <c r="CN16" s="14"/>
      <c r="CO16" s="14"/>
      <c r="CP16" s="14"/>
      <c r="CQ16" s="14"/>
      <c r="CR16" s="14"/>
      <c r="CS16" s="14"/>
      <c r="CT16" s="14"/>
      <c r="CU16" s="14"/>
      <c r="CV16" s="14"/>
      <c r="CW16" s="14"/>
      <c r="CX16" s="14"/>
      <c r="CY16" s="14"/>
      <c r="CZ16" s="14"/>
      <c r="DA16" s="14"/>
      <c r="DB16" s="14"/>
      <c r="DC16" s="14"/>
      <c r="DD16" s="14"/>
      <c r="DE16" s="14"/>
      <c r="DF16" s="14"/>
      <c r="DG16" s="14"/>
      <c r="DH16" s="14"/>
      <c r="DI16" s="14"/>
      <c r="DJ16" s="14"/>
      <c r="DK16" s="14"/>
      <c r="DL16" s="14"/>
      <c r="DM16" s="14"/>
      <c r="DN16" s="14"/>
      <c r="DO16" s="14"/>
      <c r="DP16" s="14"/>
      <c r="DQ16" s="14"/>
      <c r="DR16" s="14"/>
      <c r="DS16" s="14"/>
      <c r="DT16" s="14"/>
      <c r="DU16" s="14"/>
      <c r="DV16" s="14"/>
      <c r="DW16" s="14"/>
      <c r="DX16" s="14"/>
      <c r="DY16" s="14"/>
      <c r="DZ16" s="14"/>
      <c r="EA16" s="14"/>
      <c r="EB16" s="14"/>
      <c r="EC16" s="14"/>
      <c r="ED16" s="14"/>
      <c r="EE16" s="14"/>
      <c r="EF16" s="1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c r="II16" s="14"/>
      <c r="IJ16" s="14"/>
      <c r="IK16" s="14"/>
      <c r="IL16" s="14"/>
      <c r="IM16" s="14"/>
      <c r="IN16" s="14"/>
      <c r="IO16" s="14"/>
      <c r="IP16" s="14"/>
      <c r="IQ16" s="14"/>
      <c r="IR16" s="14"/>
      <c r="IS16" s="14"/>
      <c r="IT16" s="14"/>
      <c r="IU16" s="14"/>
      <c r="IV16" s="14"/>
      <c r="IW16" s="14"/>
      <c r="IX16" s="14"/>
      <c r="IY16" s="14"/>
      <c r="IZ16" s="14"/>
      <c r="JA16" s="14"/>
      <c r="JB16" s="14"/>
      <c r="JC16" s="14"/>
      <c r="JD16" s="14"/>
      <c r="JE16" s="14"/>
      <c r="JF16" s="14"/>
    </row>
    <row r="17" spans="1:266" s="27" customFormat="1" ht="35.1" customHeight="1" x14ac:dyDescent="0.2">
      <c r="A17" s="18" t="s">
        <v>1616</v>
      </c>
      <c r="B17" s="121"/>
      <c r="C17" s="18" t="s">
        <v>1617</v>
      </c>
      <c r="D17" s="18" t="s">
        <v>1617</v>
      </c>
      <c r="E17" s="141"/>
      <c r="F17" s="164"/>
      <c r="G17" s="164"/>
      <c r="H17" s="164"/>
      <c r="I17" s="164"/>
      <c r="J17" s="165">
        <v>65</v>
      </c>
      <c r="K17" s="165" t="s">
        <v>431</v>
      </c>
      <c r="L17" s="165" t="s">
        <v>1227</v>
      </c>
      <c r="M17" s="165" t="s">
        <v>1228</v>
      </c>
      <c r="N17" s="165" t="s">
        <v>1548</v>
      </c>
      <c r="O17" s="164"/>
      <c r="P17" s="164" t="s">
        <v>634</v>
      </c>
      <c r="Q17" s="164" t="str">
        <f>IFERROR(VLOOKUP(A17,'[1]Compil Arr.Eval+Surv'!$C$2:$M$187,11,FALSE),"")</f>
        <v/>
      </c>
      <c r="R17" s="166"/>
      <c r="S17" s="166" t="s">
        <v>1261</v>
      </c>
      <c r="T17" s="166" t="str">
        <f>IF(J17&lt;&gt;"","Etat chimique",IFERROR(VLOOKUP(A17,'[1]Compil Arr.Eval+Surv'!$C$2:$M$187,11,FALSE),""))</f>
        <v>Etat chimique</v>
      </c>
      <c r="U17" s="167">
        <v>1.7600000000000002E-4</v>
      </c>
      <c r="V17" s="167">
        <v>1.7600000000000002E-4</v>
      </c>
      <c r="W17" s="167" t="s">
        <v>790</v>
      </c>
      <c r="X17" s="167" t="s">
        <v>790</v>
      </c>
      <c r="Y17" s="167">
        <v>7.6999999999999999E-2</v>
      </c>
      <c r="Z17" s="167" t="s">
        <v>790</v>
      </c>
      <c r="AA17" s="168" t="s">
        <v>1522</v>
      </c>
      <c r="AB17" s="168" t="s">
        <v>1203</v>
      </c>
      <c r="AC17" s="168" t="s">
        <v>929</v>
      </c>
      <c r="AD17" s="88" t="s">
        <v>1233</v>
      </c>
      <c r="AE17" s="88" t="s">
        <v>748</v>
      </c>
      <c r="AF17" s="88" t="s">
        <v>790</v>
      </c>
      <c r="AG17" s="88" t="s">
        <v>748</v>
      </c>
      <c r="AH17" s="88" t="s">
        <v>791</v>
      </c>
      <c r="AI17" s="88" t="s">
        <v>748</v>
      </c>
      <c r="AJ17" s="88" t="s">
        <v>790</v>
      </c>
      <c r="AK17" s="88" t="s">
        <v>748</v>
      </c>
      <c r="AL17" s="88" t="s">
        <v>790</v>
      </c>
      <c r="AM17" s="88" t="s">
        <v>791</v>
      </c>
      <c r="AN17" s="88" t="s">
        <v>748</v>
      </c>
      <c r="AO17" s="88" t="s">
        <v>790</v>
      </c>
      <c r="AP17" s="88">
        <v>7.6999999999999999E-2</v>
      </c>
      <c r="AQ17" s="169" t="s">
        <v>790</v>
      </c>
      <c r="AR17" s="170" t="s">
        <v>791</v>
      </c>
      <c r="AS17" s="169" t="s">
        <v>790</v>
      </c>
      <c r="AT17" s="170" t="s">
        <v>791</v>
      </c>
      <c r="AU17" s="54" t="s">
        <v>790</v>
      </c>
      <c r="AV17" s="54" t="s">
        <v>791</v>
      </c>
      <c r="AW17" s="171" t="s">
        <v>790</v>
      </c>
      <c r="AX17" s="54" t="s">
        <v>791</v>
      </c>
      <c r="AY17" s="49" t="s">
        <v>790</v>
      </c>
      <c r="AZ17" s="49" t="s">
        <v>791</v>
      </c>
      <c r="BA17" s="45" t="s">
        <v>790</v>
      </c>
      <c r="BB17" s="45" t="s">
        <v>791</v>
      </c>
      <c r="BC17" s="58" t="s">
        <v>790</v>
      </c>
      <c r="BD17" s="58" t="s">
        <v>1207</v>
      </c>
      <c r="BE17" s="58" t="s">
        <v>1208</v>
      </c>
      <c r="BF17" s="58" t="s">
        <v>1208</v>
      </c>
      <c r="BG17" s="62" t="s">
        <v>790</v>
      </c>
      <c r="BH17" s="62" t="s">
        <v>1207</v>
      </c>
      <c r="BI17" s="62" t="s">
        <v>1208</v>
      </c>
      <c r="BJ17" s="62" t="s">
        <v>1208</v>
      </c>
      <c r="BK17" s="67" t="s">
        <v>790</v>
      </c>
      <c r="BL17" s="67" t="s">
        <v>1207</v>
      </c>
      <c r="BM17" s="67" t="s">
        <v>790</v>
      </c>
      <c r="BN17" s="65"/>
      <c r="BO17" s="14"/>
      <c r="BP17" s="14"/>
      <c r="BQ17" s="14"/>
      <c r="BR17" s="14"/>
      <c r="BS17" s="14"/>
      <c r="BT17" s="14"/>
      <c r="BU17" s="14"/>
      <c r="BV17" s="14"/>
      <c r="BW17" s="14"/>
      <c r="BX17" s="14"/>
      <c r="BY17" s="14"/>
      <c r="BZ17" s="14"/>
      <c r="CA17" s="14"/>
      <c r="CB17" s="14"/>
      <c r="CC17" s="14"/>
      <c r="CD17" s="14"/>
      <c r="CE17" s="14"/>
      <c r="CF17" s="14"/>
      <c r="CG17" s="14"/>
      <c r="CH17" s="14"/>
      <c r="CI17" s="14"/>
      <c r="CJ17" s="14"/>
      <c r="CK17" s="14"/>
      <c r="CL17" s="14"/>
      <c r="CM17" s="14"/>
      <c r="CN17" s="14"/>
      <c r="CO17" s="14"/>
      <c r="CP17" s="14"/>
      <c r="CQ17" s="14"/>
      <c r="CR17" s="14"/>
      <c r="CS17" s="14"/>
      <c r="CT17" s="14"/>
      <c r="CU17" s="14"/>
      <c r="CV17" s="14"/>
      <c r="CW17" s="14"/>
      <c r="CX17" s="14"/>
      <c r="CY17" s="14"/>
      <c r="CZ17" s="14"/>
      <c r="DA17" s="14"/>
      <c r="DB17" s="14"/>
      <c r="DC17" s="14"/>
      <c r="DD17" s="14"/>
      <c r="DE17" s="14"/>
      <c r="DF17" s="14"/>
      <c r="DG17" s="14"/>
      <c r="DH17" s="14"/>
      <c r="DI17" s="14"/>
      <c r="DJ17" s="14"/>
      <c r="DK17" s="14"/>
      <c r="DL17" s="14"/>
      <c r="DM17" s="14"/>
      <c r="DN17" s="14"/>
      <c r="DO17" s="14"/>
      <c r="DP17" s="14"/>
      <c r="DQ17" s="14"/>
      <c r="DR17" s="14"/>
      <c r="DS17" s="14"/>
      <c r="DT17" s="14"/>
      <c r="DU17" s="14"/>
      <c r="DV17" s="14"/>
      <c r="DW17" s="14"/>
      <c r="DX17" s="14"/>
      <c r="DY17" s="14"/>
      <c r="DZ17" s="14"/>
      <c r="EA17" s="14"/>
      <c r="EB17" s="14"/>
      <c r="EC17" s="14"/>
      <c r="ED17" s="14"/>
      <c r="EE17" s="14"/>
      <c r="EF17" s="1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c r="II17" s="14"/>
      <c r="IJ17" s="14"/>
      <c r="IK17" s="14"/>
      <c r="IL17" s="14"/>
      <c r="IM17" s="14"/>
      <c r="IN17" s="14"/>
      <c r="IO17" s="14"/>
      <c r="IP17" s="14"/>
      <c r="IQ17" s="14"/>
      <c r="IR17" s="14"/>
      <c r="IS17" s="14"/>
      <c r="IT17" s="14"/>
      <c r="IU17" s="14"/>
      <c r="IV17" s="14"/>
      <c r="IW17" s="14"/>
      <c r="IX17" s="14"/>
      <c r="IY17" s="14"/>
      <c r="IZ17" s="14"/>
      <c r="JA17" s="14"/>
      <c r="JB17" s="14"/>
      <c r="JC17" s="14"/>
      <c r="JD17" s="14"/>
      <c r="JE17" s="14"/>
      <c r="JF17" s="14"/>
    </row>
    <row r="18" spans="1:266" s="27" customFormat="1" ht="35.1" customHeight="1" x14ac:dyDescent="0.2">
      <c r="A18" s="18" t="s">
        <v>747</v>
      </c>
      <c r="B18" s="121"/>
      <c r="C18" s="18" t="s">
        <v>724</v>
      </c>
      <c r="D18" s="18" t="s">
        <v>724</v>
      </c>
      <c r="E18" s="123">
        <v>5437</v>
      </c>
      <c r="F18" s="22"/>
      <c r="G18" s="22"/>
      <c r="H18" s="22">
        <v>37</v>
      </c>
      <c r="I18" s="22" t="s">
        <v>431</v>
      </c>
      <c r="J18" s="142">
        <v>37</v>
      </c>
      <c r="K18" s="142" t="s">
        <v>431</v>
      </c>
      <c r="L18" s="142" t="s">
        <v>1227</v>
      </c>
      <c r="M18" s="142" t="s">
        <v>1228</v>
      </c>
      <c r="N18" s="165" t="s">
        <v>1229</v>
      </c>
      <c r="O18" s="22"/>
      <c r="P18" s="22" t="s">
        <v>634</v>
      </c>
      <c r="Q18" s="22" t="str">
        <f>IFERROR(VLOOKUP(A18,'[1]Compil Arr.Eval+Surv'!$C$2:$M$187,11,FALSE),"")</f>
        <v/>
      </c>
      <c r="R18" s="98"/>
      <c r="S18" s="98" t="s">
        <v>1114</v>
      </c>
      <c r="T18" s="98" t="str">
        <f>IF(J18&lt;&gt;"","Etat chimique",IFERROR(VLOOKUP(A18,'[1]Compil Arr.Eval+Surv'!$C$2:$M$187,11,FALSE),""))</f>
        <v>Etat chimique</v>
      </c>
      <c r="U18" s="39" t="s">
        <v>1199</v>
      </c>
      <c r="V18" s="39" t="s">
        <v>1199</v>
      </c>
      <c r="W18" s="39" t="s">
        <v>1199</v>
      </c>
      <c r="X18" s="39" t="s">
        <v>1199</v>
      </c>
      <c r="Y18" s="39" t="s">
        <v>1199</v>
      </c>
      <c r="Z18" s="39" t="s">
        <v>790</v>
      </c>
      <c r="AA18" s="42" t="s">
        <v>1522</v>
      </c>
      <c r="AB18" s="42" t="s">
        <v>1129</v>
      </c>
      <c r="AC18" s="42" t="s">
        <v>929</v>
      </c>
      <c r="AD18" s="86" t="s">
        <v>1233</v>
      </c>
      <c r="AE18" s="86" t="s">
        <v>1199</v>
      </c>
      <c r="AF18" s="86" t="s">
        <v>1199</v>
      </c>
      <c r="AG18" s="86" t="s">
        <v>1199</v>
      </c>
      <c r="AH18" s="86" t="s">
        <v>791</v>
      </c>
      <c r="AI18" s="86" t="s">
        <v>1199</v>
      </c>
      <c r="AJ18" s="86" t="s">
        <v>1199</v>
      </c>
      <c r="AK18" s="86" t="s">
        <v>1199</v>
      </c>
      <c r="AL18" s="86" t="s">
        <v>1199</v>
      </c>
      <c r="AM18" s="86" t="s">
        <v>791</v>
      </c>
      <c r="AN18" s="86" t="s">
        <v>1199</v>
      </c>
      <c r="AO18" s="86" t="s">
        <v>1199</v>
      </c>
      <c r="AP18" s="86" t="s">
        <v>1199</v>
      </c>
      <c r="AQ18" s="69" t="s">
        <v>837</v>
      </c>
      <c r="AR18" s="70" t="s">
        <v>837</v>
      </c>
      <c r="AS18" s="69" t="s">
        <v>837</v>
      </c>
      <c r="AT18" s="70" t="s">
        <v>837</v>
      </c>
      <c r="AU18" s="52" t="s">
        <v>837</v>
      </c>
      <c r="AV18" s="52" t="s">
        <v>837</v>
      </c>
      <c r="AW18" s="53" t="s">
        <v>837</v>
      </c>
      <c r="AX18" s="52" t="s">
        <v>837</v>
      </c>
      <c r="AY18" s="48" t="s">
        <v>837</v>
      </c>
      <c r="AZ18" s="48" t="s">
        <v>837</v>
      </c>
      <c r="BA18" s="44" t="s">
        <v>837</v>
      </c>
      <c r="BB18" s="44" t="s">
        <v>837</v>
      </c>
      <c r="BC18" s="57" t="s">
        <v>837</v>
      </c>
      <c r="BD18" s="75" t="s">
        <v>837</v>
      </c>
      <c r="BE18" s="57" t="s">
        <v>837</v>
      </c>
      <c r="BF18" s="57" t="s">
        <v>837</v>
      </c>
      <c r="BG18" s="61" t="s">
        <v>837</v>
      </c>
      <c r="BH18" s="61" t="s">
        <v>837</v>
      </c>
      <c r="BI18" s="61" t="s">
        <v>837</v>
      </c>
      <c r="BJ18" s="61" t="s">
        <v>837</v>
      </c>
      <c r="BK18" s="65" t="s">
        <v>837</v>
      </c>
      <c r="BL18" s="65" t="s">
        <v>837</v>
      </c>
      <c r="BM18" s="65" t="s">
        <v>837</v>
      </c>
      <c r="BN18" s="65"/>
      <c r="BO18" s="14"/>
      <c r="BP18" s="14"/>
      <c r="BQ18" s="14"/>
      <c r="BR18" s="14"/>
      <c r="BS18" s="14"/>
      <c r="BT18" s="14"/>
      <c r="BU18" s="14"/>
      <c r="BV18" s="14"/>
      <c r="BW18" s="14"/>
      <c r="BX18" s="14"/>
      <c r="BY18" s="14"/>
      <c r="BZ18" s="14"/>
      <c r="CA18" s="14"/>
      <c r="CB18" s="14"/>
      <c r="CC18" s="14"/>
      <c r="CD18" s="14"/>
      <c r="CE18" s="14"/>
      <c r="CF18" s="14"/>
      <c r="CG18" s="14"/>
      <c r="CH18" s="14"/>
      <c r="CI18" s="14"/>
      <c r="CJ18" s="14"/>
      <c r="CK18" s="14"/>
      <c r="CL18" s="14"/>
      <c r="CM18" s="14"/>
      <c r="CN18" s="14"/>
      <c r="CO18" s="14"/>
      <c r="CP18" s="14"/>
      <c r="CQ18" s="14"/>
      <c r="CR18" s="14"/>
      <c r="CS18" s="14"/>
      <c r="CT18" s="14"/>
      <c r="CU18" s="14"/>
      <c r="CV18" s="14"/>
      <c r="CW18" s="14"/>
      <c r="CX18" s="14"/>
      <c r="CY18" s="14"/>
      <c r="CZ18" s="14"/>
      <c r="DA18" s="14"/>
      <c r="DB18" s="14"/>
      <c r="DC18" s="14"/>
      <c r="DD18" s="14"/>
      <c r="DE18" s="14"/>
      <c r="DF18" s="14"/>
      <c r="DG18" s="14"/>
      <c r="DH18" s="14"/>
      <c r="DI18" s="14"/>
      <c r="DJ18" s="14"/>
      <c r="DK18" s="14"/>
      <c r="DL18" s="14"/>
      <c r="DM18" s="14"/>
      <c r="DN18" s="14"/>
      <c r="DO18" s="14"/>
      <c r="DP18" s="14"/>
      <c r="DQ18" s="14"/>
      <c r="DR18" s="14"/>
      <c r="DS18" s="14"/>
      <c r="DT18" s="14"/>
      <c r="DU18" s="14"/>
      <c r="DV18" s="14"/>
      <c r="DW18" s="14"/>
      <c r="DX18" s="14"/>
      <c r="DY18" s="14"/>
      <c r="DZ18" s="14"/>
      <c r="EA18" s="14"/>
      <c r="EB18" s="14"/>
      <c r="EC18" s="14"/>
      <c r="ED18" s="14"/>
      <c r="EE18" s="14"/>
      <c r="EF18" s="1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c r="II18" s="14"/>
      <c r="IJ18" s="14"/>
      <c r="IK18" s="14"/>
      <c r="IL18" s="14"/>
      <c r="IM18" s="14"/>
      <c r="IN18" s="14"/>
      <c r="IO18" s="14"/>
      <c r="IP18" s="14"/>
      <c r="IQ18" s="14"/>
      <c r="IR18" s="14"/>
      <c r="IS18" s="14"/>
      <c r="IT18" s="14"/>
      <c r="IU18" s="14"/>
      <c r="IV18" s="14"/>
      <c r="IW18" s="14"/>
      <c r="IX18" s="14"/>
      <c r="IY18" s="14"/>
      <c r="IZ18" s="14"/>
      <c r="JA18" s="14"/>
      <c r="JB18" s="14"/>
      <c r="JC18" s="14"/>
      <c r="JD18" s="14"/>
      <c r="JE18" s="14"/>
      <c r="JF18" s="14"/>
    </row>
    <row r="19" spans="1:266" s="27" customFormat="1" ht="35.1" customHeight="1" x14ac:dyDescent="0.2">
      <c r="A19" s="18" t="s">
        <v>213</v>
      </c>
      <c r="B19" s="121"/>
      <c r="C19" s="18" t="s">
        <v>720</v>
      </c>
      <c r="D19" s="18" t="s">
        <v>720</v>
      </c>
      <c r="E19" s="123">
        <v>2032</v>
      </c>
      <c r="F19" s="22"/>
      <c r="G19" s="22"/>
      <c r="H19" s="22">
        <v>37</v>
      </c>
      <c r="I19" s="22" t="s">
        <v>431</v>
      </c>
      <c r="J19" s="142">
        <v>37</v>
      </c>
      <c r="K19" s="142" t="s">
        <v>431</v>
      </c>
      <c r="L19" s="142" t="s">
        <v>1227</v>
      </c>
      <c r="M19" s="142" t="s">
        <v>1228</v>
      </c>
      <c r="N19" s="165" t="s">
        <v>1229</v>
      </c>
      <c r="O19" s="22"/>
      <c r="P19" s="22" t="s">
        <v>634</v>
      </c>
      <c r="Q19" s="22" t="str">
        <f>IFERROR(VLOOKUP(A19,'[1]Compil Arr.Eval+Surv'!$C$2:$M$187,11,FALSE),"")</f>
        <v/>
      </c>
      <c r="R19" s="98"/>
      <c r="S19" s="98" t="s">
        <v>1114</v>
      </c>
      <c r="T19" s="98" t="str">
        <f>IF(J19&lt;&gt;"","Etat chimique",IFERROR(VLOOKUP(A19,'[1]Compil Arr.Eval+Surv'!$C$2:$M$187,11,FALSE),""))</f>
        <v>Etat chimique</v>
      </c>
      <c r="U19" s="39" t="s">
        <v>1199</v>
      </c>
      <c r="V19" s="39" t="s">
        <v>1199</v>
      </c>
      <c r="W19" s="39" t="s">
        <v>1199</v>
      </c>
      <c r="X19" s="39" t="s">
        <v>1199</v>
      </c>
      <c r="Y19" s="39" t="s">
        <v>1199</v>
      </c>
      <c r="Z19" s="39" t="s">
        <v>790</v>
      </c>
      <c r="AA19" s="42" t="s">
        <v>1522</v>
      </c>
      <c r="AB19" s="42" t="s">
        <v>1129</v>
      </c>
      <c r="AC19" s="42" t="s">
        <v>929</v>
      </c>
      <c r="AD19" s="86" t="s">
        <v>1233</v>
      </c>
      <c r="AE19" s="86" t="s">
        <v>1199</v>
      </c>
      <c r="AF19" s="86" t="s">
        <v>1199</v>
      </c>
      <c r="AG19" s="86" t="s">
        <v>1199</v>
      </c>
      <c r="AH19" s="86" t="s">
        <v>791</v>
      </c>
      <c r="AI19" s="86" t="s">
        <v>1199</v>
      </c>
      <c r="AJ19" s="86" t="s">
        <v>1199</v>
      </c>
      <c r="AK19" s="86" t="s">
        <v>1199</v>
      </c>
      <c r="AL19" s="86" t="s">
        <v>1199</v>
      </c>
      <c r="AM19" s="86" t="s">
        <v>791</v>
      </c>
      <c r="AN19" s="86" t="s">
        <v>1199</v>
      </c>
      <c r="AO19" s="86" t="s">
        <v>1199</v>
      </c>
      <c r="AP19" s="86" t="s">
        <v>1199</v>
      </c>
      <c r="AQ19" s="69" t="s">
        <v>837</v>
      </c>
      <c r="AR19" s="70" t="s">
        <v>837</v>
      </c>
      <c r="AS19" s="69" t="s">
        <v>837</v>
      </c>
      <c r="AT19" s="70" t="s">
        <v>837</v>
      </c>
      <c r="AU19" s="52" t="s">
        <v>837</v>
      </c>
      <c r="AV19" s="52" t="s">
        <v>837</v>
      </c>
      <c r="AW19" s="53" t="s">
        <v>837</v>
      </c>
      <c r="AX19" s="52" t="s">
        <v>837</v>
      </c>
      <c r="AY19" s="48" t="s">
        <v>837</v>
      </c>
      <c r="AZ19" s="48" t="s">
        <v>837</v>
      </c>
      <c r="BA19" s="44" t="s">
        <v>837</v>
      </c>
      <c r="BB19" s="44" t="s">
        <v>837</v>
      </c>
      <c r="BC19" s="57" t="s">
        <v>837</v>
      </c>
      <c r="BD19" s="75" t="s">
        <v>837</v>
      </c>
      <c r="BE19" s="57" t="s">
        <v>837</v>
      </c>
      <c r="BF19" s="57" t="s">
        <v>837</v>
      </c>
      <c r="BG19" s="61" t="s">
        <v>837</v>
      </c>
      <c r="BH19" s="61" t="s">
        <v>837</v>
      </c>
      <c r="BI19" s="61" t="s">
        <v>837</v>
      </c>
      <c r="BJ19" s="61" t="s">
        <v>837</v>
      </c>
      <c r="BK19" s="65" t="s">
        <v>837</v>
      </c>
      <c r="BL19" s="65" t="s">
        <v>837</v>
      </c>
      <c r="BM19" s="65" t="s">
        <v>837</v>
      </c>
      <c r="BN19" s="65"/>
      <c r="BO19" s="14"/>
      <c r="BP19" s="14"/>
      <c r="BQ19" s="14"/>
      <c r="BR19" s="14"/>
      <c r="BS19" s="14"/>
      <c r="BT19" s="14"/>
      <c r="BU19" s="14"/>
      <c r="BV19" s="14"/>
      <c r="BW19" s="14"/>
      <c r="BX19" s="14"/>
      <c r="BY19" s="14"/>
      <c r="BZ19" s="14"/>
      <c r="CA19" s="14"/>
      <c r="CB19" s="14"/>
      <c r="CC19" s="14"/>
      <c r="CD19" s="14"/>
      <c r="CE19" s="14"/>
      <c r="CF19" s="14"/>
      <c r="CG19" s="14"/>
      <c r="CH19" s="14"/>
      <c r="CI19" s="14"/>
      <c r="CJ19" s="14"/>
      <c r="CK19" s="14"/>
      <c r="CL19" s="14"/>
      <c r="CM19" s="14"/>
      <c r="CN19" s="14"/>
      <c r="CO19" s="14"/>
      <c r="CP19" s="14"/>
      <c r="CQ19" s="14"/>
      <c r="CR19" s="14"/>
      <c r="CS19" s="14"/>
      <c r="CT19" s="14"/>
      <c r="CU19" s="14"/>
      <c r="CV19" s="14"/>
      <c r="CW19" s="14"/>
      <c r="CX19" s="14"/>
      <c r="CY19" s="14"/>
      <c r="CZ19" s="14"/>
      <c r="DA19" s="14"/>
      <c r="DB19" s="14"/>
      <c r="DC19" s="14"/>
      <c r="DD19" s="14"/>
      <c r="DE19" s="14"/>
      <c r="DF19" s="14"/>
      <c r="DG19" s="14"/>
      <c r="DH19" s="14"/>
      <c r="DI19" s="14"/>
      <c r="DJ19" s="14"/>
      <c r="DK19" s="14"/>
      <c r="DL19" s="14"/>
      <c r="DM19" s="14"/>
      <c r="DN19" s="14"/>
      <c r="DO19" s="14"/>
      <c r="DP19" s="14"/>
      <c r="DQ19" s="14"/>
      <c r="DR19" s="14"/>
      <c r="DS19" s="14"/>
      <c r="DT19" s="14"/>
      <c r="DU19" s="14"/>
      <c r="DV19" s="14"/>
      <c r="DW19" s="14"/>
      <c r="DX19" s="14"/>
      <c r="DY19" s="14"/>
      <c r="DZ19" s="14"/>
      <c r="EA19" s="14"/>
      <c r="EB19" s="14"/>
      <c r="EC19" s="14"/>
      <c r="ED19" s="14"/>
      <c r="EE19" s="14"/>
      <c r="EF19" s="1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c r="II19" s="14"/>
      <c r="IJ19" s="14"/>
      <c r="IK19" s="14"/>
      <c r="IL19" s="14"/>
      <c r="IM19" s="14"/>
      <c r="IN19" s="14"/>
      <c r="IO19" s="14"/>
      <c r="IP19" s="14"/>
      <c r="IQ19" s="14"/>
      <c r="IR19" s="14"/>
      <c r="IS19" s="14"/>
      <c r="IT19" s="14"/>
      <c r="IU19" s="14"/>
      <c r="IV19" s="14"/>
      <c r="IW19" s="14"/>
      <c r="IX19" s="14"/>
      <c r="IY19" s="14"/>
      <c r="IZ19" s="14"/>
      <c r="JA19" s="14"/>
      <c r="JB19" s="14"/>
      <c r="JC19" s="14"/>
      <c r="JD19" s="14"/>
      <c r="JE19" s="14"/>
      <c r="JF19" s="14"/>
    </row>
    <row r="20" spans="1:266" s="27" customFormat="1" ht="35.1" customHeight="1" x14ac:dyDescent="0.2">
      <c r="A20" s="18" t="s">
        <v>745</v>
      </c>
      <c r="B20" s="121"/>
      <c r="C20" s="18" t="s">
        <v>721</v>
      </c>
      <c r="D20" s="18" t="s">
        <v>721</v>
      </c>
      <c r="E20" s="123">
        <v>5435</v>
      </c>
      <c r="F20" s="22"/>
      <c r="G20" s="22"/>
      <c r="H20" s="22">
        <v>37</v>
      </c>
      <c r="I20" s="22" t="s">
        <v>431</v>
      </c>
      <c r="J20" s="142">
        <v>37</v>
      </c>
      <c r="K20" s="142" t="s">
        <v>431</v>
      </c>
      <c r="L20" s="142" t="s">
        <v>1227</v>
      </c>
      <c r="M20" s="142" t="s">
        <v>1228</v>
      </c>
      <c r="N20" s="165" t="s">
        <v>1229</v>
      </c>
      <c r="O20" s="22"/>
      <c r="P20" s="22" t="s">
        <v>634</v>
      </c>
      <c r="Q20" s="22" t="str">
        <f>IFERROR(VLOOKUP(A20,'[1]Compil Arr.Eval+Surv'!$C$2:$M$187,11,FALSE),"")</f>
        <v/>
      </c>
      <c r="R20" s="98"/>
      <c r="S20" s="98" t="s">
        <v>1114</v>
      </c>
      <c r="T20" s="98" t="str">
        <f>IF(J20&lt;&gt;"","Etat chimique",IFERROR(VLOOKUP(A20,'[1]Compil Arr.Eval+Surv'!$C$2:$M$187,11,FALSE),""))</f>
        <v>Etat chimique</v>
      </c>
      <c r="U20" s="39" t="s">
        <v>1199</v>
      </c>
      <c r="V20" s="39" t="s">
        <v>1199</v>
      </c>
      <c r="W20" s="39" t="s">
        <v>1199</v>
      </c>
      <c r="X20" s="39" t="s">
        <v>1199</v>
      </c>
      <c r="Y20" s="39" t="s">
        <v>1199</v>
      </c>
      <c r="Z20" s="39" t="s">
        <v>790</v>
      </c>
      <c r="AA20" s="42" t="s">
        <v>1522</v>
      </c>
      <c r="AB20" s="42" t="s">
        <v>1129</v>
      </c>
      <c r="AC20" s="42" t="s">
        <v>929</v>
      </c>
      <c r="AD20" s="86" t="s">
        <v>1233</v>
      </c>
      <c r="AE20" s="86" t="s">
        <v>1199</v>
      </c>
      <c r="AF20" s="86" t="s">
        <v>1199</v>
      </c>
      <c r="AG20" s="86" t="s">
        <v>1199</v>
      </c>
      <c r="AH20" s="86" t="s">
        <v>791</v>
      </c>
      <c r="AI20" s="86" t="s">
        <v>1199</v>
      </c>
      <c r="AJ20" s="86" t="s">
        <v>1199</v>
      </c>
      <c r="AK20" s="86" t="s">
        <v>1199</v>
      </c>
      <c r="AL20" s="86" t="s">
        <v>1199</v>
      </c>
      <c r="AM20" s="86" t="s">
        <v>791</v>
      </c>
      <c r="AN20" s="86" t="s">
        <v>1199</v>
      </c>
      <c r="AO20" s="86" t="s">
        <v>1199</v>
      </c>
      <c r="AP20" s="86" t="s">
        <v>1199</v>
      </c>
      <c r="AQ20" s="69" t="s">
        <v>837</v>
      </c>
      <c r="AR20" s="70" t="s">
        <v>837</v>
      </c>
      <c r="AS20" s="69" t="s">
        <v>837</v>
      </c>
      <c r="AT20" s="70" t="s">
        <v>837</v>
      </c>
      <c r="AU20" s="52" t="s">
        <v>837</v>
      </c>
      <c r="AV20" s="52" t="s">
        <v>837</v>
      </c>
      <c r="AW20" s="53" t="s">
        <v>837</v>
      </c>
      <c r="AX20" s="52" t="s">
        <v>837</v>
      </c>
      <c r="AY20" s="48" t="s">
        <v>837</v>
      </c>
      <c r="AZ20" s="48" t="s">
        <v>837</v>
      </c>
      <c r="BA20" s="44" t="s">
        <v>837</v>
      </c>
      <c r="BB20" s="44" t="s">
        <v>837</v>
      </c>
      <c r="BC20" s="57" t="s">
        <v>837</v>
      </c>
      <c r="BD20" s="75" t="s">
        <v>837</v>
      </c>
      <c r="BE20" s="57" t="s">
        <v>837</v>
      </c>
      <c r="BF20" s="57" t="s">
        <v>837</v>
      </c>
      <c r="BG20" s="61" t="s">
        <v>837</v>
      </c>
      <c r="BH20" s="61" t="s">
        <v>837</v>
      </c>
      <c r="BI20" s="61" t="s">
        <v>837</v>
      </c>
      <c r="BJ20" s="61" t="s">
        <v>837</v>
      </c>
      <c r="BK20" s="65" t="s">
        <v>837</v>
      </c>
      <c r="BL20" s="65" t="s">
        <v>837</v>
      </c>
      <c r="BM20" s="65" t="s">
        <v>837</v>
      </c>
      <c r="BN20" s="65"/>
      <c r="BO20" s="14"/>
      <c r="BP20" s="14"/>
      <c r="BQ20" s="14"/>
      <c r="BR20" s="14"/>
      <c r="BS20" s="14"/>
      <c r="BT20" s="14"/>
      <c r="BU20" s="14"/>
      <c r="BV20" s="14"/>
      <c r="BW20" s="14"/>
      <c r="BX20" s="14"/>
      <c r="BY20" s="14"/>
      <c r="BZ20" s="14"/>
      <c r="CA20" s="14"/>
      <c r="CB20" s="14"/>
      <c r="CC20" s="14"/>
      <c r="CD20" s="14"/>
      <c r="CE20" s="14"/>
      <c r="CF20" s="14"/>
      <c r="CG20" s="14"/>
      <c r="CH20" s="14"/>
      <c r="CI20" s="14"/>
      <c r="CJ20" s="14"/>
      <c r="CK20" s="14"/>
      <c r="CL20" s="14"/>
      <c r="CM20" s="14"/>
      <c r="CN20" s="14"/>
      <c r="CO20" s="14"/>
      <c r="CP20" s="14"/>
      <c r="CQ20" s="14"/>
      <c r="CR20" s="14"/>
      <c r="CS20" s="14"/>
      <c r="CT20" s="14"/>
      <c r="CU20" s="14"/>
      <c r="CV20" s="14"/>
      <c r="CW20" s="14"/>
      <c r="CX20" s="14"/>
      <c r="CY20" s="14"/>
      <c r="CZ20" s="14"/>
      <c r="DA20" s="14"/>
      <c r="DB20" s="14"/>
      <c r="DC20" s="14"/>
      <c r="DD20" s="14"/>
      <c r="DE20" s="14"/>
      <c r="DF20" s="14"/>
      <c r="DG20" s="14"/>
      <c r="DH20" s="14"/>
      <c r="DI20" s="14"/>
      <c r="DJ20" s="14"/>
      <c r="DK20" s="14"/>
      <c r="DL20" s="14"/>
      <c r="DM20" s="14"/>
      <c r="DN20" s="14"/>
      <c r="DO20" s="14"/>
      <c r="DP20" s="14"/>
      <c r="DQ20" s="14"/>
      <c r="DR20" s="14"/>
      <c r="DS20" s="14"/>
      <c r="DT20" s="14"/>
      <c r="DU20" s="14"/>
      <c r="DV20" s="14"/>
      <c r="DW20" s="14"/>
      <c r="DX20" s="14"/>
      <c r="DY20" s="14"/>
      <c r="DZ20" s="14"/>
      <c r="EA20" s="14"/>
      <c r="EB20" s="14"/>
      <c r="EC20" s="14"/>
      <c r="ED20" s="14"/>
      <c r="EE20" s="14"/>
      <c r="EF20" s="14"/>
      <c r="EG20" s="14"/>
      <c r="EH20" s="14"/>
      <c r="EI20" s="14"/>
      <c r="EJ20" s="14"/>
      <c r="EK20" s="14"/>
      <c r="EL20" s="14"/>
      <c r="EM20" s="14"/>
      <c r="EN20" s="14"/>
      <c r="EO20" s="14"/>
      <c r="EP20" s="14"/>
      <c r="EQ20" s="14"/>
      <c r="ER20" s="14"/>
      <c r="ES20" s="14"/>
      <c r="ET20" s="14"/>
      <c r="EU20" s="14"/>
      <c r="EV20" s="14"/>
      <c r="EW20" s="14"/>
      <c r="EX20" s="14"/>
      <c r="EY20" s="14"/>
      <c r="EZ20" s="14"/>
      <c r="FA20" s="14"/>
      <c r="FB20" s="14"/>
      <c r="FC20" s="14"/>
      <c r="FD20" s="14"/>
      <c r="FE20" s="14"/>
      <c r="FF20" s="14"/>
      <c r="FG20" s="14"/>
      <c r="FH20" s="14"/>
      <c r="FI20" s="14"/>
      <c r="FJ20" s="14"/>
      <c r="FK20" s="14"/>
      <c r="FL20" s="14"/>
      <c r="FM20" s="14"/>
      <c r="FN20" s="14"/>
      <c r="FO20" s="14"/>
      <c r="FP20" s="14"/>
      <c r="FQ20" s="14"/>
      <c r="FR20" s="14"/>
      <c r="FS20" s="14"/>
      <c r="FT20" s="14"/>
      <c r="FU20" s="14"/>
      <c r="FV20" s="14"/>
      <c r="FW20" s="14"/>
      <c r="FX20" s="14"/>
      <c r="FY20" s="14"/>
      <c r="FZ20" s="14"/>
      <c r="GA20" s="14"/>
      <c r="GB20" s="14"/>
      <c r="GC20" s="14"/>
      <c r="GD20" s="14"/>
      <c r="GE20" s="14"/>
      <c r="GF20" s="14"/>
      <c r="GG20" s="14"/>
      <c r="GH20" s="14"/>
      <c r="GI20" s="14"/>
      <c r="GJ20" s="14"/>
      <c r="GK20" s="14"/>
      <c r="GL20" s="14"/>
      <c r="GM20" s="14"/>
      <c r="GN20" s="14"/>
      <c r="GO20" s="14"/>
      <c r="GP20" s="14"/>
      <c r="GQ20" s="14"/>
      <c r="GR20" s="14"/>
      <c r="GS20" s="14"/>
      <c r="GT20" s="14"/>
      <c r="GU20" s="14"/>
      <c r="GV20" s="14"/>
      <c r="GW20" s="14"/>
      <c r="GX20" s="14"/>
      <c r="GY20" s="14"/>
      <c r="GZ20" s="14"/>
      <c r="HA20" s="14"/>
      <c r="HB20" s="14"/>
      <c r="HC20" s="14"/>
      <c r="HD20" s="14"/>
      <c r="HE20" s="14"/>
      <c r="HF20" s="14"/>
      <c r="HG20" s="14"/>
      <c r="HH20" s="14"/>
      <c r="HI20" s="14"/>
      <c r="HJ20" s="14"/>
      <c r="HK20" s="14"/>
      <c r="HL20" s="14"/>
      <c r="HM20" s="14"/>
      <c r="HN20" s="14"/>
      <c r="HO20" s="14"/>
      <c r="HP20" s="14"/>
      <c r="HQ20" s="14"/>
      <c r="HR20" s="14"/>
      <c r="HS20" s="14"/>
      <c r="HT20" s="14"/>
      <c r="HU20" s="14"/>
      <c r="HV20" s="14"/>
      <c r="HW20" s="14"/>
      <c r="HX20" s="14"/>
      <c r="HY20" s="14"/>
      <c r="HZ20" s="14"/>
      <c r="IA20" s="14"/>
      <c r="IB20" s="14"/>
      <c r="IC20" s="14"/>
      <c r="ID20" s="14"/>
      <c r="IE20" s="14"/>
      <c r="IF20" s="14"/>
      <c r="IG20" s="14"/>
      <c r="IH20" s="14"/>
      <c r="II20" s="14"/>
      <c r="IJ20" s="14"/>
      <c r="IK20" s="14"/>
      <c r="IL20" s="14"/>
      <c r="IM20" s="14"/>
      <c r="IN20" s="14"/>
      <c r="IO20" s="14"/>
      <c r="IP20" s="14"/>
      <c r="IQ20" s="14"/>
      <c r="IR20" s="14"/>
      <c r="IS20" s="14"/>
      <c r="IT20" s="14"/>
      <c r="IU20" s="14"/>
      <c r="IV20" s="14"/>
      <c r="IW20" s="14"/>
      <c r="IX20" s="14"/>
      <c r="IY20" s="14"/>
      <c r="IZ20" s="14"/>
      <c r="JA20" s="14"/>
      <c r="JB20" s="14"/>
      <c r="JC20" s="14"/>
      <c r="JD20" s="14"/>
      <c r="JE20" s="14"/>
      <c r="JF20" s="14"/>
    </row>
    <row r="21" spans="1:266" s="27" customFormat="1" ht="35.1" customHeight="1" x14ac:dyDescent="0.2">
      <c r="A21" s="18" t="s">
        <v>210</v>
      </c>
      <c r="B21" s="121"/>
      <c r="C21" s="18" t="s">
        <v>715</v>
      </c>
      <c r="D21" s="18" t="s">
        <v>715</v>
      </c>
      <c r="E21" s="123">
        <v>1627</v>
      </c>
      <c r="F21" s="22"/>
      <c r="G21" s="22"/>
      <c r="H21" s="22">
        <v>37</v>
      </c>
      <c r="I21" s="22" t="s">
        <v>431</v>
      </c>
      <c r="J21" s="142">
        <v>37</v>
      </c>
      <c r="K21" s="142" t="s">
        <v>431</v>
      </c>
      <c r="L21" s="142" t="s">
        <v>1227</v>
      </c>
      <c r="M21" s="142" t="s">
        <v>1228</v>
      </c>
      <c r="N21" s="165" t="s">
        <v>1229</v>
      </c>
      <c r="O21" s="22"/>
      <c r="P21" s="22" t="s">
        <v>634</v>
      </c>
      <c r="Q21" s="22" t="str">
        <f>IFERROR(VLOOKUP(A21,'[1]Compil Arr.Eval+Surv'!$C$2:$M$187,11,FALSE),"")</f>
        <v/>
      </c>
      <c r="R21" s="98"/>
      <c r="S21" s="98" t="s">
        <v>1114</v>
      </c>
      <c r="T21" s="98" t="str">
        <f>IF(J21&lt;&gt;"","Etat chimique",IFERROR(VLOOKUP(A21,'[1]Compil Arr.Eval+Surv'!$C$2:$M$187,11,FALSE),""))</f>
        <v>Etat chimique</v>
      </c>
      <c r="U21" s="39" t="s">
        <v>1199</v>
      </c>
      <c r="V21" s="39" t="s">
        <v>1199</v>
      </c>
      <c r="W21" s="39" t="s">
        <v>1199</v>
      </c>
      <c r="X21" s="39" t="s">
        <v>1199</v>
      </c>
      <c r="Y21" s="39" t="s">
        <v>1199</v>
      </c>
      <c r="Z21" s="39" t="s">
        <v>790</v>
      </c>
      <c r="AA21" s="42" t="s">
        <v>1522</v>
      </c>
      <c r="AB21" s="42" t="s">
        <v>1129</v>
      </c>
      <c r="AC21" s="42" t="s">
        <v>929</v>
      </c>
      <c r="AD21" s="86" t="s">
        <v>1233</v>
      </c>
      <c r="AE21" s="86" t="s">
        <v>1199</v>
      </c>
      <c r="AF21" s="86" t="s">
        <v>1199</v>
      </c>
      <c r="AG21" s="86" t="s">
        <v>1199</v>
      </c>
      <c r="AH21" s="86" t="s">
        <v>791</v>
      </c>
      <c r="AI21" s="86" t="s">
        <v>1199</v>
      </c>
      <c r="AJ21" s="86" t="s">
        <v>1199</v>
      </c>
      <c r="AK21" s="86" t="s">
        <v>1199</v>
      </c>
      <c r="AL21" s="86" t="s">
        <v>1199</v>
      </c>
      <c r="AM21" s="86" t="s">
        <v>791</v>
      </c>
      <c r="AN21" s="86" t="s">
        <v>1199</v>
      </c>
      <c r="AO21" s="86" t="s">
        <v>1199</v>
      </c>
      <c r="AP21" s="86" t="s">
        <v>1199</v>
      </c>
      <c r="AQ21" s="69" t="s">
        <v>837</v>
      </c>
      <c r="AR21" s="70" t="s">
        <v>837</v>
      </c>
      <c r="AS21" s="69" t="s">
        <v>837</v>
      </c>
      <c r="AT21" s="70" t="s">
        <v>837</v>
      </c>
      <c r="AU21" s="52" t="s">
        <v>837</v>
      </c>
      <c r="AV21" s="52" t="s">
        <v>837</v>
      </c>
      <c r="AW21" s="53" t="s">
        <v>837</v>
      </c>
      <c r="AX21" s="52" t="s">
        <v>837</v>
      </c>
      <c r="AY21" s="48" t="s">
        <v>837</v>
      </c>
      <c r="AZ21" s="48" t="s">
        <v>837</v>
      </c>
      <c r="BA21" s="44" t="s">
        <v>837</v>
      </c>
      <c r="BB21" s="44" t="s">
        <v>837</v>
      </c>
      <c r="BC21" s="57" t="s">
        <v>837</v>
      </c>
      <c r="BD21" s="75" t="s">
        <v>837</v>
      </c>
      <c r="BE21" s="57" t="s">
        <v>837</v>
      </c>
      <c r="BF21" s="57" t="s">
        <v>837</v>
      </c>
      <c r="BG21" s="61" t="s">
        <v>837</v>
      </c>
      <c r="BH21" s="61" t="s">
        <v>837</v>
      </c>
      <c r="BI21" s="61" t="s">
        <v>837</v>
      </c>
      <c r="BJ21" s="61" t="s">
        <v>837</v>
      </c>
      <c r="BK21" s="65" t="s">
        <v>837</v>
      </c>
      <c r="BL21" s="65" t="s">
        <v>837</v>
      </c>
      <c r="BM21" s="65" t="s">
        <v>837</v>
      </c>
      <c r="BN21" s="65"/>
      <c r="BO21" s="14"/>
      <c r="BP21" s="14"/>
      <c r="BQ21" s="14"/>
      <c r="BR21" s="14"/>
      <c r="BS21" s="14"/>
      <c r="BT21" s="14"/>
      <c r="BU21" s="14"/>
      <c r="BV21" s="14"/>
      <c r="BW21" s="14"/>
      <c r="BX21" s="14"/>
      <c r="BY21" s="14"/>
      <c r="BZ21" s="14"/>
      <c r="CA21" s="14"/>
      <c r="CB21" s="14"/>
      <c r="CC21" s="14"/>
      <c r="CD21" s="14"/>
      <c r="CE21" s="14"/>
      <c r="CF21" s="14"/>
      <c r="CG21" s="14"/>
      <c r="CH21" s="14"/>
      <c r="CI21" s="14"/>
      <c r="CJ21" s="14"/>
      <c r="CK21" s="14"/>
      <c r="CL21" s="14"/>
      <c r="CM21" s="14"/>
      <c r="CN21" s="14"/>
      <c r="CO21" s="14"/>
      <c r="CP21" s="14"/>
      <c r="CQ21" s="14"/>
      <c r="CR21" s="14"/>
      <c r="CS21" s="14"/>
      <c r="CT21" s="14"/>
      <c r="CU21" s="14"/>
      <c r="CV21" s="14"/>
      <c r="CW21" s="14"/>
      <c r="CX21" s="14"/>
      <c r="CY21" s="14"/>
      <c r="CZ21" s="14"/>
      <c r="DA21" s="14"/>
      <c r="DB21" s="14"/>
      <c r="DC21" s="14"/>
      <c r="DD21" s="14"/>
      <c r="DE21" s="14"/>
      <c r="DF21" s="14"/>
      <c r="DG21" s="14"/>
      <c r="DH21" s="14"/>
      <c r="DI21" s="14"/>
      <c r="DJ21" s="14"/>
      <c r="DK21" s="14"/>
      <c r="DL21" s="14"/>
      <c r="DM21" s="14"/>
      <c r="DN21" s="14"/>
      <c r="DO21" s="14"/>
      <c r="DP21" s="14"/>
      <c r="DQ21" s="14"/>
      <c r="DR21" s="14"/>
      <c r="DS21" s="14"/>
      <c r="DT21" s="14"/>
      <c r="DU21" s="14"/>
      <c r="DV21" s="14"/>
      <c r="DW21" s="14"/>
      <c r="DX21" s="14"/>
      <c r="DY21" s="14"/>
      <c r="DZ21" s="14"/>
      <c r="EA21" s="14"/>
      <c r="EB21" s="14"/>
      <c r="EC21" s="14"/>
      <c r="ED21" s="14"/>
      <c r="EE21" s="14"/>
      <c r="EF21" s="14"/>
      <c r="EG21" s="14"/>
      <c r="EH21" s="14"/>
      <c r="EI21" s="14"/>
      <c r="EJ21" s="14"/>
      <c r="EK21" s="14"/>
      <c r="EL21" s="14"/>
      <c r="EM21" s="14"/>
      <c r="EN21" s="14"/>
      <c r="EO21" s="14"/>
      <c r="EP21" s="14"/>
      <c r="EQ21" s="14"/>
      <c r="ER21" s="14"/>
      <c r="ES21" s="14"/>
      <c r="ET21" s="14"/>
      <c r="EU21" s="14"/>
      <c r="EV21" s="14"/>
      <c r="EW21" s="14"/>
      <c r="EX21" s="14"/>
      <c r="EY21" s="14"/>
      <c r="EZ21" s="14"/>
      <c r="FA21" s="14"/>
      <c r="FB21" s="14"/>
      <c r="FC21" s="14"/>
      <c r="FD21" s="14"/>
      <c r="FE21" s="14"/>
      <c r="FF21" s="14"/>
      <c r="FG21" s="14"/>
      <c r="FH21" s="14"/>
      <c r="FI21" s="14"/>
      <c r="FJ21" s="14"/>
      <c r="FK21" s="14"/>
      <c r="FL21" s="14"/>
      <c r="FM21" s="14"/>
      <c r="FN21" s="14"/>
      <c r="FO21" s="14"/>
      <c r="FP21" s="14"/>
      <c r="FQ21" s="14"/>
      <c r="FR21" s="14"/>
      <c r="FS21" s="14"/>
      <c r="FT21" s="14"/>
      <c r="FU21" s="14"/>
      <c r="FV21" s="14"/>
      <c r="FW21" s="14"/>
      <c r="FX21" s="14"/>
      <c r="FY21" s="14"/>
      <c r="FZ21" s="14"/>
      <c r="GA21" s="14"/>
      <c r="GB21" s="14"/>
      <c r="GC21" s="14"/>
      <c r="GD21" s="14"/>
      <c r="GE21" s="14"/>
      <c r="GF21" s="14"/>
      <c r="GG21" s="14"/>
      <c r="GH21" s="14"/>
      <c r="GI21" s="14"/>
      <c r="GJ21" s="14"/>
      <c r="GK21" s="14"/>
      <c r="GL21" s="14"/>
      <c r="GM21" s="14"/>
      <c r="GN21" s="14"/>
      <c r="GO21" s="14"/>
      <c r="GP21" s="14"/>
      <c r="GQ21" s="14"/>
      <c r="GR21" s="14"/>
      <c r="GS21" s="14"/>
      <c r="GT21" s="14"/>
      <c r="GU21" s="14"/>
      <c r="GV21" s="14"/>
      <c r="GW21" s="14"/>
      <c r="GX21" s="14"/>
      <c r="GY21" s="14"/>
      <c r="GZ21" s="14"/>
      <c r="HA21" s="14"/>
      <c r="HB21" s="14"/>
      <c r="HC21" s="14"/>
      <c r="HD21" s="14"/>
      <c r="HE21" s="14"/>
      <c r="HF21" s="14"/>
      <c r="HG21" s="14"/>
      <c r="HH21" s="14"/>
      <c r="HI21" s="14"/>
      <c r="HJ21" s="14"/>
      <c r="HK21" s="14"/>
      <c r="HL21" s="14"/>
      <c r="HM21" s="14"/>
      <c r="HN21" s="14"/>
      <c r="HO21" s="14"/>
      <c r="HP21" s="14"/>
      <c r="HQ21" s="14"/>
      <c r="HR21" s="14"/>
      <c r="HS21" s="14"/>
      <c r="HT21" s="14"/>
      <c r="HU21" s="14"/>
      <c r="HV21" s="14"/>
      <c r="HW21" s="14"/>
      <c r="HX21" s="14"/>
      <c r="HY21" s="14"/>
      <c r="HZ21" s="14"/>
      <c r="IA21" s="14"/>
      <c r="IB21" s="14"/>
      <c r="IC21" s="14"/>
      <c r="ID21" s="14"/>
      <c r="IE21" s="14"/>
      <c r="IF21" s="14"/>
      <c r="IG21" s="14"/>
      <c r="IH21" s="14"/>
      <c r="II21" s="14"/>
      <c r="IJ21" s="14"/>
      <c r="IK21" s="14"/>
      <c r="IL21" s="14"/>
      <c r="IM21" s="14"/>
      <c r="IN21" s="14"/>
      <c r="IO21" s="14"/>
      <c r="IP21" s="14"/>
      <c r="IQ21" s="14"/>
      <c r="IR21" s="14"/>
      <c r="IS21" s="14"/>
      <c r="IT21" s="14"/>
      <c r="IU21" s="14"/>
      <c r="IV21" s="14"/>
      <c r="IW21" s="14"/>
      <c r="IX21" s="14"/>
      <c r="IY21" s="14"/>
      <c r="IZ21" s="14"/>
      <c r="JA21" s="14"/>
      <c r="JB21" s="14"/>
      <c r="JC21" s="14"/>
      <c r="JD21" s="14"/>
      <c r="JE21" s="14"/>
      <c r="JF21" s="14"/>
    </row>
    <row r="22" spans="1:266" s="27" customFormat="1" ht="35.1" customHeight="1" x14ac:dyDescent="0.2">
      <c r="A22" s="18" t="s">
        <v>746</v>
      </c>
      <c r="B22" s="121"/>
      <c r="C22" s="18" t="s">
        <v>722</v>
      </c>
      <c r="D22" s="18" t="s">
        <v>722</v>
      </c>
      <c r="E22" s="123">
        <v>5436</v>
      </c>
      <c r="F22" s="22"/>
      <c r="G22" s="22"/>
      <c r="H22" s="22">
        <v>37</v>
      </c>
      <c r="I22" s="22" t="s">
        <v>431</v>
      </c>
      <c r="J22" s="142">
        <v>37</v>
      </c>
      <c r="K22" s="142" t="s">
        <v>431</v>
      </c>
      <c r="L22" s="142" t="s">
        <v>1227</v>
      </c>
      <c r="M22" s="142" t="s">
        <v>1228</v>
      </c>
      <c r="N22" s="165" t="s">
        <v>1229</v>
      </c>
      <c r="O22" s="22"/>
      <c r="P22" s="22" t="s">
        <v>634</v>
      </c>
      <c r="Q22" s="22" t="str">
        <f>IFERROR(VLOOKUP(A22,'[1]Compil Arr.Eval+Surv'!$C$2:$M$187,11,FALSE),"")</f>
        <v/>
      </c>
      <c r="R22" s="98"/>
      <c r="S22" s="98" t="s">
        <v>1114</v>
      </c>
      <c r="T22" s="98" t="str">
        <f>IF(J22&lt;&gt;"","Etat chimique",IFERROR(VLOOKUP(A22,'[1]Compil Arr.Eval+Surv'!$C$2:$M$187,11,FALSE),""))</f>
        <v>Etat chimique</v>
      </c>
      <c r="U22" s="39" t="s">
        <v>1199</v>
      </c>
      <c r="V22" s="39" t="s">
        <v>1199</v>
      </c>
      <c r="W22" s="39" t="s">
        <v>1199</v>
      </c>
      <c r="X22" s="39" t="s">
        <v>1199</v>
      </c>
      <c r="Y22" s="39" t="s">
        <v>1199</v>
      </c>
      <c r="Z22" s="39" t="s">
        <v>790</v>
      </c>
      <c r="AA22" s="42" t="s">
        <v>1522</v>
      </c>
      <c r="AB22" s="42" t="s">
        <v>1129</v>
      </c>
      <c r="AC22" s="42" t="s">
        <v>929</v>
      </c>
      <c r="AD22" s="86" t="s">
        <v>1233</v>
      </c>
      <c r="AE22" s="86" t="s">
        <v>1199</v>
      </c>
      <c r="AF22" s="86" t="s">
        <v>1199</v>
      </c>
      <c r="AG22" s="86" t="s">
        <v>1199</v>
      </c>
      <c r="AH22" s="86" t="s">
        <v>791</v>
      </c>
      <c r="AI22" s="86" t="s">
        <v>1199</v>
      </c>
      <c r="AJ22" s="86" t="s">
        <v>1199</v>
      </c>
      <c r="AK22" s="86" t="s">
        <v>1199</v>
      </c>
      <c r="AL22" s="86" t="s">
        <v>1199</v>
      </c>
      <c r="AM22" s="86" t="s">
        <v>791</v>
      </c>
      <c r="AN22" s="86" t="s">
        <v>1199</v>
      </c>
      <c r="AO22" s="86" t="s">
        <v>1199</v>
      </c>
      <c r="AP22" s="86" t="s">
        <v>1199</v>
      </c>
      <c r="AQ22" s="69" t="s">
        <v>837</v>
      </c>
      <c r="AR22" s="70" t="s">
        <v>837</v>
      </c>
      <c r="AS22" s="69" t="s">
        <v>837</v>
      </c>
      <c r="AT22" s="70" t="s">
        <v>837</v>
      </c>
      <c r="AU22" s="52" t="s">
        <v>837</v>
      </c>
      <c r="AV22" s="52" t="s">
        <v>837</v>
      </c>
      <c r="AW22" s="53" t="s">
        <v>837</v>
      </c>
      <c r="AX22" s="52" t="s">
        <v>837</v>
      </c>
      <c r="AY22" s="48" t="s">
        <v>837</v>
      </c>
      <c r="AZ22" s="48" t="s">
        <v>837</v>
      </c>
      <c r="BA22" s="44" t="s">
        <v>837</v>
      </c>
      <c r="BB22" s="44" t="s">
        <v>837</v>
      </c>
      <c r="BC22" s="57" t="s">
        <v>837</v>
      </c>
      <c r="BD22" s="75" t="s">
        <v>837</v>
      </c>
      <c r="BE22" s="57" t="s">
        <v>837</v>
      </c>
      <c r="BF22" s="57" t="s">
        <v>837</v>
      </c>
      <c r="BG22" s="61" t="s">
        <v>837</v>
      </c>
      <c r="BH22" s="61" t="s">
        <v>837</v>
      </c>
      <c r="BI22" s="61" t="s">
        <v>837</v>
      </c>
      <c r="BJ22" s="61" t="s">
        <v>837</v>
      </c>
      <c r="BK22" s="65" t="s">
        <v>837</v>
      </c>
      <c r="BL22" s="65" t="s">
        <v>837</v>
      </c>
      <c r="BM22" s="65" t="s">
        <v>837</v>
      </c>
      <c r="BN22" s="65"/>
      <c r="BO22" s="14"/>
      <c r="BP22" s="14"/>
      <c r="BQ22" s="14"/>
      <c r="BR22" s="14"/>
      <c r="BS22" s="14"/>
      <c r="BT22" s="14"/>
      <c r="BU22" s="14"/>
      <c r="BV22" s="14"/>
      <c r="BW22" s="14"/>
      <c r="BX22" s="14"/>
      <c r="BY22" s="14"/>
      <c r="BZ22" s="14"/>
      <c r="CA22" s="14"/>
      <c r="CB22" s="14"/>
      <c r="CC22" s="14"/>
      <c r="CD22" s="14"/>
      <c r="CE22" s="14"/>
      <c r="CF22" s="14"/>
      <c r="CG22" s="14"/>
      <c r="CH22" s="14"/>
      <c r="CI22" s="14"/>
      <c r="CJ22" s="14"/>
      <c r="CK22" s="14"/>
      <c r="CL22" s="14"/>
      <c r="CM22" s="14"/>
      <c r="CN22" s="14"/>
      <c r="CO22" s="14"/>
      <c r="CP22" s="14"/>
      <c r="CQ22" s="14"/>
      <c r="CR22" s="14"/>
      <c r="CS22" s="14"/>
      <c r="CT22" s="14"/>
      <c r="CU22" s="14"/>
      <c r="CV22" s="14"/>
      <c r="CW22" s="14"/>
      <c r="CX22" s="14"/>
      <c r="CY22" s="14"/>
      <c r="CZ22" s="14"/>
      <c r="DA22" s="14"/>
      <c r="DB22" s="14"/>
      <c r="DC22" s="14"/>
      <c r="DD22" s="14"/>
      <c r="DE22" s="14"/>
      <c r="DF22" s="14"/>
      <c r="DG22" s="14"/>
      <c r="DH22" s="14"/>
      <c r="DI22" s="14"/>
      <c r="DJ22" s="14"/>
      <c r="DK22" s="14"/>
      <c r="DL22" s="14"/>
      <c r="DM22" s="14"/>
      <c r="DN22" s="14"/>
      <c r="DO22" s="14"/>
      <c r="DP22" s="14"/>
      <c r="DQ22" s="14"/>
      <c r="DR22" s="14"/>
      <c r="DS22" s="14"/>
      <c r="DT22" s="14"/>
      <c r="DU22" s="14"/>
      <c r="DV22" s="14"/>
      <c r="DW22" s="14"/>
      <c r="DX22" s="14"/>
      <c r="DY22" s="14"/>
      <c r="DZ22" s="14"/>
      <c r="EA22" s="14"/>
      <c r="EB22" s="14"/>
      <c r="EC22" s="14"/>
      <c r="ED22" s="14"/>
      <c r="EE22" s="14"/>
      <c r="EF22" s="1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c r="II22" s="14"/>
      <c r="IJ22" s="14"/>
      <c r="IK22" s="14"/>
      <c r="IL22" s="14"/>
      <c r="IM22" s="14"/>
      <c r="IN22" s="14"/>
      <c r="IO22" s="14"/>
      <c r="IP22" s="14"/>
      <c r="IQ22" s="14"/>
      <c r="IR22" s="14"/>
      <c r="IS22" s="14"/>
      <c r="IT22" s="14"/>
      <c r="IU22" s="14"/>
      <c r="IV22" s="14"/>
      <c r="IW22" s="14"/>
      <c r="IX22" s="14"/>
      <c r="IY22" s="14"/>
      <c r="IZ22" s="14"/>
      <c r="JA22" s="14"/>
      <c r="JB22" s="14"/>
      <c r="JC22" s="14"/>
      <c r="JD22" s="14"/>
      <c r="JE22" s="14"/>
      <c r="JF22" s="14"/>
    </row>
    <row r="23" spans="1:266" s="27" customFormat="1" ht="35.1" customHeight="1" x14ac:dyDescent="0.2">
      <c r="A23" s="18" t="s">
        <v>743</v>
      </c>
      <c r="B23" s="121"/>
      <c r="C23" s="18" t="s">
        <v>716</v>
      </c>
      <c r="D23" s="18" t="s">
        <v>716</v>
      </c>
      <c r="E23" s="123">
        <v>5433</v>
      </c>
      <c r="F23" s="22"/>
      <c r="G23" s="22"/>
      <c r="H23" s="22">
        <v>37</v>
      </c>
      <c r="I23" s="22" t="s">
        <v>431</v>
      </c>
      <c r="J23" s="142">
        <v>37</v>
      </c>
      <c r="K23" s="142" t="s">
        <v>431</v>
      </c>
      <c r="L23" s="142" t="s">
        <v>1227</v>
      </c>
      <c r="M23" s="142" t="s">
        <v>1228</v>
      </c>
      <c r="N23" s="165" t="s">
        <v>1229</v>
      </c>
      <c r="O23" s="22"/>
      <c r="P23" s="22" t="s">
        <v>634</v>
      </c>
      <c r="Q23" s="22" t="str">
        <f>IFERROR(VLOOKUP(A23,'[1]Compil Arr.Eval+Surv'!$C$2:$M$187,11,FALSE),"")</f>
        <v/>
      </c>
      <c r="R23" s="98"/>
      <c r="S23" s="98" t="s">
        <v>1114</v>
      </c>
      <c r="T23" s="98" t="str">
        <f>IF(J23&lt;&gt;"","Etat chimique",IFERROR(VLOOKUP(A23,'[1]Compil Arr.Eval+Surv'!$C$2:$M$187,11,FALSE),""))</f>
        <v>Etat chimique</v>
      </c>
      <c r="U23" s="39" t="s">
        <v>1199</v>
      </c>
      <c r="V23" s="39" t="s">
        <v>1199</v>
      </c>
      <c r="W23" s="39" t="s">
        <v>1199</v>
      </c>
      <c r="X23" s="39" t="s">
        <v>1199</v>
      </c>
      <c r="Y23" s="39" t="s">
        <v>1199</v>
      </c>
      <c r="Z23" s="39" t="s">
        <v>790</v>
      </c>
      <c r="AA23" s="42" t="s">
        <v>1522</v>
      </c>
      <c r="AB23" s="42" t="s">
        <v>1129</v>
      </c>
      <c r="AC23" s="42" t="s">
        <v>929</v>
      </c>
      <c r="AD23" s="86" t="s">
        <v>1233</v>
      </c>
      <c r="AE23" s="86" t="s">
        <v>1199</v>
      </c>
      <c r="AF23" s="86" t="s">
        <v>1199</v>
      </c>
      <c r="AG23" s="86" t="s">
        <v>1199</v>
      </c>
      <c r="AH23" s="86" t="s">
        <v>791</v>
      </c>
      <c r="AI23" s="86" t="s">
        <v>1199</v>
      </c>
      <c r="AJ23" s="86" t="s">
        <v>1199</v>
      </c>
      <c r="AK23" s="86" t="s">
        <v>1199</v>
      </c>
      <c r="AL23" s="86" t="s">
        <v>1199</v>
      </c>
      <c r="AM23" s="86" t="s">
        <v>791</v>
      </c>
      <c r="AN23" s="86" t="s">
        <v>1199</v>
      </c>
      <c r="AO23" s="86" t="s">
        <v>1199</v>
      </c>
      <c r="AP23" s="86" t="s">
        <v>1199</v>
      </c>
      <c r="AQ23" s="69" t="s">
        <v>837</v>
      </c>
      <c r="AR23" s="70" t="s">
        <v>837</v>
      </c>
      <c r="AS23" s="69" t="s">
        <v>837</v>
      </c>
      <c r="AT23" s="70" t="s">
        <v>837</v>
      </c>
      <c r="AU23" s="52" t="s">
        <v>837</v>
      </c>
      <c r="AV23" s="52" t="s">
        <v>837</v>
      </c>
      <c r="AW23" s="53" t="s">
        <v>837</v>
      </c>
      <c r="AX23" s="52" t="s">
        <v>837</v>
      </c>
      <c r="AY23" s="48" t="s">
        <v>837</v>
      </c>
      <c r="AZ23" s="48" t="s">
        <v>837</v>
      </c>
      <c r="BA23" s="44" t="s">
        <v>837</v>
      </c>
      <c r="BB23" s="44" t="s">
        <v>837</v>
      </c>
      <c r="BC23" s="57" t="s">
        <v>837</v>
      </c>
      <c r="BD23" s="75" t="s">
        <v>837</v>
      </c>
      <c r="BE23" s="57" t="s">
        <v>837</v>
      </c>
      <c r="BF23" s="57" t="s">
        <v>837</v>
      </c>
      <c r="BG23" s="61" t="s">
        <v>837</v>
      </c>
      <c r="BH23" s="61" t="s">
        <v>837</v>
      </c>
      <c r="BI23" s="61" t="s">
        <v>837</v>
      </c>
      <c r="BJ23" s="61" t="s">
        <v>837</v>
      </c>
      <c r="BK23" s="65" t="s">
        <v>837</v>
      </c>
      <c r="BL23" s="65" t="s">
        <v>837</v>
      </c>
      <c r="BM23" s="65" t="s">
        <v>837</v>
      </c>
      <c r="BN23" s="65"/>
      <c r="BO23" s="14"/>
      <c r="BP23" s="14"/>
      <c r="BQ23" s="14"/>
      <c r="BR23" s="14"/>
      <c r="BS23" s="14"/>
      <c r="BT23" s="14"/>
      <c r="BU23" s="14"/>
      <c r="BV23" s="14"/>
      <c r="BW23" s="14"/>
      <c r="BX23" s="14"/>
      <c r="BY23" s="14"/>
      <c r="BZ23" s="14"/>
      <c r="CA23" s="14"/>
      <c r="CB23" s="14"/>
      <c r="CC23" s="14"/>
      <c r="CD23" s="14"/>
      <c r="CE23" s="14"/>
      <c r="CF23" s="14"/>
      <c r="CG23" s="14"/>
      <c r="CH23" s="14"/>
      <c r="CI23" s="14"/>
      <c r="CJ23" s="14"/>
      <c r="CK23" s="14"/>
      <c r="CL23" s="14"/>
      <c r="CM23" s="14"/>
      <c r="CN23" s="14"/>
      <c r="CO23" s="14"/>
      <c r="CP23" s="14"/>
      <c r="CQ23" s="14"/>
      <c r="CR23" s="14"/>
      <c r="CS23" s="14"/>
      <c r="CT23" s="14"/>
      <c r="CU23" s="14"/>
      <c r="CV23" s="14"/>
      <c r="CW23" s="14"/>
      <c r="CX23" s="14"/>
      <c r="CY23" s="14"/>
      <c r="CZ23" s="14"/>
      <c r="DA23" s="14"/>
      <c r="DB23" s="14"/>
      <c r="DC23" s="14"/>
      <c r="DD23" s="14"/>
      <c r="DE23" s="14"/>
      <c r="DF23" s="14"/>
      <c r="DG23" s="14"/>
      <c r="DH23" s="14"/>
      <c r="DI23" s="14"/>
      <c r="DJ23" s="14"/>
      <c r="DK23" s="14"/>
      <c r="DL23" s="14"/>
      <c r="DM23" s="14"/>
      <c r="DN23" s="14"/>
      <c r="DO23" s="14"/>
      <c r="DP23" s="14"/>
      <c r="DQ23" s="14"/>
      <c r="DR23" s="14"/>
      <c r="DS23" s="14"/>
      <c r="DT23" s="14"/>
      <c r="DU23" s="14"/>
      <c r="DV23" s="14"/>
      <c r="DW23" s="14"/>
      <c r="DX23" s="14"/>
      <c r="DY23" s="14"/>
      <c r="DZ23" s="14"/>
      <c r="EA23" s="14"/>
      <c r="EB23" s="14"/>
      <c r="EC23" s="14"/>
      <c r="ED23" s="14"/>
      <c r="EE23" s="14"/>
      <c r="EF23" s="14"/>
      <c r="EG23" s="14"/>
      <c r="EH23" s="14"/>
      <c r="EI23" s="14"/>
      <c r="EJ23" s="14"/>
      <c r="EK23" s="14"/>
      <c r="EL23" s="14"/>
      <c r="EM23" s="14"/>
      <c r="EN23" s="14"/>
      <c r="EO23" s="14"/>
      <c r="EP23" s="14"/>
      <c r="EQ23" s="14"/>
      <c r="ER23" s="14"/>
      <c r="ES23" s="14"/>
      <c r="ET23" s="14"/>
      <c r="EU23" s="14"/>
      <c r="EV23" s="14"/>
      <c r="EW23" s="14"/>
      <c r="EX23" s="14"/>
      <c r="EY23" s="14"/>
      <c r="EZ23" s="14"/>
      <c r="FA23" s="14"/>
      <c r="FB23" s="14"/>
      <c r="FC23" s="14"/>
      <c r="FD23" s="14"/>
      <c r="FE23" s="14"/>
      <c r="FF23" s="14"/>
      <c r="FG23" s="14"/>
      <c r="FH23" s="14"/>
      <c r="FI23" s="14"/>
      <c r="FJ23" s="14"/>
      <c r="FK23" s="14"/>
      <c r="FL23" s="14"/>
      <c r="FM23" s="14"/>
      <c r="FN23" s="14"/>
      <c r="FO23" s="14"/>
      <c r="FP23" s="14"/>
      <c r="FQ23" s="14"/>
      <c r="FR23" s="14"/>
      <c r="FS23" s="14"/>
      <c r="FT23" s="14"/>
      <c r="FU23" s="14"/>
      <c r="FV23" s="14"/>
      <c r="FW23" s="14"/>
      <c r="FX23" s="14"/>
      <c r="FY23" s="14"/>
      <c r="FZ23" s="14"/>
      <c r="GA23" s="14"/>
      <c r="GB23" s="14"/>
      <c r="GC23" s="14"/>
      <c r="GD23" s="14"/>
      <c r="GE23" s="14"/>
      <c r="GF23" s="14"/>
      <c r="GG23" s="14"/>
      <c r="GH23" s="14"/>
      <c r="GI23" s="14"/>
      <c r="GJ23" s="14"/>
      <c r="GK23" s="14"/>
      <c r="GL23" s="14"/>
      <c r="GM23" s="14"/>
      <c r="GN23" s="14"/>
      <c r="GO23" s="14"/>
      <c r="GP23" s="14"/>
      <c r="GQ23" s="14"/>
      <c r="GR23" s="14"/>
      <c r="GS23" s="14"/>
      <c r="GT23" s="14"/>
      <c r="GU23" s="14"/>
      <c r="GV23" s="14"/>
      <c r="GW23" s="14"/>
      <c r="GX23" s="14"/>
      <c r="GY23" s="14"/>
      <c r="GZ23" s="14"/>
      <c r="HA23" s="14"/>
      <c r="HB23" s="14"/>
      <c r="HC23" s="14"/>
      <c r="HD23" s="14"/>
      <c r="HE23" s="14"/>
      <c r="HF23" s="14"/>
      <c r="HG23" s="14"/>
      <c r="HH23" s="14"/>
      <c r="HI23" s="14"/>
      <c r="HJ23" s="14"/>
      <c r="HK23" s="14"/>
      <c r="HL23" s="14"/>
      <c r="HM23" s="14"/>
      <c r="HN23" s="14"/>
      <c r="HO23" s="14"/>
      <c r="HP23" s="14"/>
      <c r="HQ23" s="14"/>
      <c r="HR23" s="14"/>
      <c r="HS23" s="14"/>
      <c r="HT23" s="14"/>
      <c r="HU23" s="14"/>
      <c r="HV23" s="14"/>
      <c r="HW23" s="14"/>
      <c r="HX23" s="14"/>
      <c r="HY23" s="14"/>
      <c r="HZ23" s="14"/>
      <c r="IA23" s="14"/>
      <c r="IB23" s="14"/>
      <c r="IC23" s="14"/>
      <c r="ID23" s="14"/>
      <c r="IE23" s="14"/>
      <c r="IF23" s="14"/>
      <c r="IG23" s="14"/>
      <c r="IH23" s="14"/>
      <c r="II23" s="14"/>
      <c r="IJ23" s="14"/>
      <c r="IK23" s="14"/>
      <c r="IL23" s="14"/>
      <c r="IM23" s="14"/>
      <c r="IN23" s="14"/>
      <c r="IO23" s="14"/>
      <c r="IP23" s="14"/>
      <c r="IQ23" s="14"/>
      <c r="IR23" s="14"/>
      <c r="IS23" s="14"/>
      <c r="IT23" s="14"/>
      <c r="IU23" s="14"/>
      <c r="IV23" s="14"/>
      <c r="IW23" s="14"/>
      <c r="IX23" s="14"/>
      <c r="IY23" s="14"/>
      <c r="IZ23" s="14"/>
      <c r="JA23" s="14"/>
      <c r="JB23" s="14"/>
      <c r="JC23" s="14"/>
      <c r="JD23" s="14"/>
      <c r="JE23" s="14"/>
      <c r="JF23" s="14"/>
    </row>
    <row r="24" spans="1:266" s="27" customFormat="1" ht="35.1" customHeight="1" x14ac:dyDescent="0.2">
      <c r="A24" s="18" t="s">
        <v>211</v>
      </c>
      <c r="B24" s="121"/>
      <c r="C24" s="18" t="s">
        <v>717</v>
      </c>
      <c r="D24" s="18" t="s">
        <v>717</v>
      </c>
      <c r="E24" s="123">
        <v>1243</v>
      </c>
      <c r="F24" s="22"/>
      <c r="G24" s="22"/>
      <c r="H24" s="22">
        <v>37</v>
      </c>
      <c r="I24" s="22" t="s">
        <v>431</v>
      </c>
      <c r="J24" s="142">
        <v>37</v>
      </c>
      <c r="K24" s="142" t="s">
        <v>431</v>
      </c>
      <c r="L24" s="142" t="s">
        <v>1227</v>
      </c>
      <c r="M24" s="142" t="s">
        <v>1228</v>
      </c>
      <c r="N24" s="165" t="s">
        <v>1229</v>
      </c>
      <c r="O24" s="22"/>
      <c r="P24" s="22" t="s">
        <v>634</v>
      </c>
      <c r="Q24" s="22" t="str">
        <f>IFERROR(VLOOKUP(A24,'[1]Compil Arr.Eval+Surv'!$C$2:$M$187,11,FALSE),"")</f>
        <v/>
      </c>
      <c r="R24" s="98"/>
      <c r="S24" s="98" t="s">
        <v>1114</v>
      </c>
      <c r="T24" s="98" t="str">
        <f>IF(J24&lt;&gt;"","Etat chimique",IFERROR(VLOOKUP(A24,'[1]Compil Arr.Eval+Surv'!$C$2:$M$187,11,FALSE),""))</f>
        <v>Etat chimique</v>
      </c>
      <c r="U24" s="39" t="s">
        <v>1199</v>
      </c>
      <c r="V24" s="39" t="s">
        <v>1199</v>
      </c>
      <c r="W24" s="39" t="s">
        <v>1199</v>
      </c>
      <c r="X24" s="39" t="s">
        <v>1199</v>
      </c>
      <c r="Y24" s="39" t="s">
        <v>1199</v>
      </c>
      <c r="Z24" s="39" t="s">
        <v>790</v>
      </c>
      <c r="AA24" s="42" t="s">
        <v>1522</v>
      </c>
      <c r="AB24" s="42" t="s">
        <v>1129</v>
      </c>
      <c r="AC24" s="42" t="s">
        <v>929</v>
      </c>
      <c r="AD24" s="86" t="s">
        <v>1233</v>
      </c>
      <c r="AE24" s="86" t="s">
        <v>1199</v>
      </c>
      <c r="AF24" s="86" t="s">
        <v>1199</v>
      </c>
      <c r="AG24" s="86" t="s">
        <v>1199</v>
      </c>
      <c r="AH24" s="86" t="s">
        <v>791</v>
      </c>
      <c r="AI24" s="86" t="s">
        <v>1199</v>
      </c>
      <c r="AJ24" s="86" t="s">
        <v>1199</v>
      </c>
      <c r="AK24" s="86" t="s">
        <v>1199</v>
      </c>
      <c r="AL24" s="86" t="s">
        <v>1199</v>
      </c>
      <c r="AM24" s="86" t="s">
        <v>791</v>
      </c>
      <c r="AN24" s="86" t="s">
        <v>1199</v>
      </c>
      <c r="AO24" s="86" t="s">
        <v>1199</v>
      </c>
      <c r="AP24" s="86" t="s">
        <v>1199</v>
      </c>
      <c r="AQ24" s="69" t="s">
        <v>837</v>
      </c>
      <c r="AR24" s="70" t="s">
        <v>837</v>
      </c>
      <c r="AS24" s="69" t="s">
        <v>837</v>
      </c>
      <c r="AT24" s="70" t="s">
        <v>837</v>
      </c>
      <c r="AU24" s="52" t="s">
        <v>837</v>
      </c>
      <c r="AV24" s="52" t="s">
        <v>837</v>
      </c>
      <c r="AW24" s="53" t="s">
        <v>837</v>
      </c>
      <c r="AX24" s="52" t="s">
        <v>837</v>
      </c>
      <c r="AY24" s="48" t="s">
        <v>837</v>
      </c>
      <c r="AZ24" s="48" t="s">
        <v>837</v>
      </c>
      <c r="BA24" s="44" t="s">
        <v>837</v>
      </c>
      <c r="BB24" s="44" t="s">
        <v>837</v>
      </c>
      <c r="BC24" s="57" t="s">
        <v>837</v>
      </c>
      <c r="BD24" s="75" t="s">
        <v>837</v>
      </c>
      <c r="BE24" s="57" t="s">
        <v>837</v>
      </c>
      <c r="BF24" s="57" t="s">
        <v>837</v>
      </c>
      <c r="BG24" s="61" t="s">
        <v>837</v>
      </c>
      <c r="BH24" s="61" t="s">
        <v>837</v>
      </c>
      <c r="BI24" s="61" t="s">
        <v>837</v>
      </c>
      <c r="BJ24" s="61" t="s">
        <v>837</v>
      </c>
      <c r="BK24" s="65" t="s">
        <v>837</v>
      </c>
      <c r="BL24" s="65" t="s">
        <v>837</v>
      </c>
      <c r="BM24" s="65" t="s">
        <v>837</v>
      </c>
      <c r="BN24" s="65"/>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c r="DV24" s="14"/>
      <c r="DW24" s="14"/>
      <c r="DX24" s="14"/>
      <c r="DY24" s="14"/>
      <c r="DZ24" s="14"/>
      <c r="EA24" s="14"/>
      <c r="EB24" s="14"/>
      <c r="EC24" s="14"/>
      <c r="ED24" s="14"/>
      <c r="EE24" s="14"/>
      <c r="EF24" s="14"/>
      <c r="EG24" s="14"/>
      <c r="EH24" s="14"/>
      <c r="EI24" s="14"/>
      <c r="EJ24" s="14"/>
      <c r="EK24" s="14"/>
      <c r="EL24" s="14"/>
      <c r="EM24" s="14"/>
      <c r="EN24" s="14"/>
      <c r="EO24" s="14"/>
      <c r="EP24" s="14"/>
      <c r="EQ24" s="14"/>
      <c r="ER24" s="14"/>
      <c r="ES24" s="14"/>
      <c r="ET24" s="14"/>
      <c r="EU24" s="14"/>
      <c r="EV24" s="14"/>
      <c r="EW24" s="14"/>
      <c r="EX24" s="14"/>
      <c r="EY24" s="14"/>
      <c r="EZ24" s="14"/>
      <c r="FA24" s="14"/>
      <c r="FB24" s="14"/>
      <c r="FC24" s="14"/>
      <c r="FD24" s="14"/>
      <c r="FE24" s="14"/>
      <c r="FF24" s="14"/>
      <c r="FG24" s="14"/>
      <c r="FH24" s="14"/>
      <c r="FI24" s="14"/>
      <c r="FJ24" s="14"/>
      <c r="FK24" s="14"/>
      <c r="FL24" s="14"/>
      <c r="FM24" s="14"/>
      <c r="FN24" s="14"/>
      <c r="FO24" s="14"/>
      <c r="FP24" s="14"/>
      <c r="FQ24" s="14"/>
      <c r="FR24" s="14"/>
      <c r="FS24" s="14"/>
      <c r="FT24" s="14"/>
      <c r="FU24" s="14"/>
      <c r="FV24" s="14"/>
      <c r="FW24" s="14"/>
      <c r="FX24" s="14"/>
      <c r="FY24" s="14"/>
      <c r="FZ24" s="14"/>
      <c r="GA24" s="14"/>
      <c r="GB24" s="14"/>
      <c r="GC24" s="14"/>
      <c r="GD24" s="14"/>
      <c r="GE24" s="14"/>
      <c r="GF24" s="14"/>
      <c r="GG24" s="14"/>
      <c r="GH24" s="14"/>
      <c r="GI24" s="14"/>
      <c r="GJ24" s="14"/>
      <c r="GK24" s="14"/>
      <c r="GL24" s="14"/>
      <c r="GM24" s="14"/>
      <c r="GN24" s="14"/>
      <c r="GO24" s="14"/>
      <c r="GP24" s="14"/>
      <c r="GQ24" s="14"/>
      <c r="GR24" s="14"/>
      <c r="GS24" s="14"/>
      <c r="GT24" s="14"/>
      <c r="GU24" s="14"/>
      <c r="GV24" s="14"/>
      <c r="GW24" s="14"/>
      <c r="GX24" s="14"/>
      <c r="GY24" s="14"/>
      <c r="GZ24" s="14"/>
      <c r="HA24" s="14"/>
      <c r="HB24" s="14"/>
      <c r="HC24" s="14"/>
      <c r="HD24" s="14"/>
      <c r="HE24" s="14"/>
      <c r="HF24" s="14"/>
      <c r="HG24" s="14"/>
      <c r="HH24" s="14"/>
      <c r="HI24" s="14"/>
      <c r="HJ24" s="14"/>
      <c r="HK24" s="14"/>
      <c r="HL24" s="14"/>
      <c r="HM24" s="14"/>
      <c r="HN24" s="14"/>
      <c r="HO24" s="14"/>
      <c r="HP24" s="14"/>
      <c r="HQ24" s="14"/>
      <c r="HR24" s="14"/>
      <c r="HS24" s="14"/>
      <c r="HT24" s="14"/>
      <c r="HU24" s="14"/>
      <c r="HV24" s="14"/>
      <c r="HW24" s="14"/>
      <c r="HX24" s="14"/>
      <c r="HY24" s="14"/>
      <c r="HZ24" s="14"/>
      <c r="IA24" s="14"/>
      <c r="IB24" s="14"/>
      <c r="IC24" s="14"/>
      <c r="ID24" s="14"/>
      <c r="IE24" s="14"/>
      <c r="IF24" s="14"/>
      <c r="IG24" s="14"/>
      <c r="IH24" s="14"/>
      <c r="II24" s="14"/>
      <c r="IJ24" s="14"/>
      <c r="IK24" s="14"/>
      <c r="IL24" s="14"/>
      <c r="IM24" s="14"/>
      <c r="IN24" s="14"/>
      <c r="IO24" s="14"/>
      <c r="IP24" s="14"/>
      <c r="IQ24" s="14"/>
      <c r="IR24" s="14"/>
      <c r="IS24" s="14"/>
      <c r="IT24" s="14"/>
      <c r="IU24" s="14"/>
      <c r="IV24" s="14"/>
      <c r="IW24" s="14"/>
      <c r="IX24" s="14"/>
      <c r="IY24" s="14"/>
      <c r="IZ24" s="14"/>
      <c r="JA24" s="14"/>
      <c r="JB24" s="14"/>
      <c r="JC24" s="14"/>
      <c r="JD24" s="14"/>
      <c r="JE24" s="14"/>
      <c r="JF24" s="14"/>
    </row>
    <row r="25" spans="1:266" s="27" customFormat="1" ht="35.1" customHeight="1" x14ac:dyDescent="0.2">
      <c r="A25" s="18" t="s">
        <v>744</v>
      </c>
      <c r="B25" s="121"/>
      <c r="C25" s="18" t="s">
        <v>718</v>
      </c>
      <c r="D25" s="18" t="s">
        <v>718</v>
      </c>
      <c r="E25" s="123">
        <v>5434</v>
      </c>
      <c r="F25" s="22"/>
      <c r="G25" s="22"/>
      <c r="H25" s="22">
        <v>37</v>
      </c>
      <c r="I25" s="22" t="s">
        <v>431</v>
      </c>
      <c r="J25" s="142">
        <v>37</v>
      </c>
      <c r="K25" s="142" t="s">
        <v>431</v>
      </c>
      <c r="L25" s="142" t="s">
        <v>1227</v>
      </c>
      <c r="M25" s="142" t="s">
        <v>1228</v>
      </c>
      <c r="N25" s="165" t="s">
        <v>1229</v>
      </c>
      <c r="O25" s="22"/>
      <c r="P25" s="22" t="s">
        <v>634</v>
      </c>
      <c r="Q25" s="22" t="str">
        <f>IFERROR(VLOOKUP(A25,'[1]Compil Arr.Eval+Surv'!$C$2:$M$187,11,FALSE),"")</f>
        <v/>
      </c>
      <c r="R25" s="98"/>
      <c r="S25" s="98" t="s">
        <v>1114</v>
      </c>
      <c r="T25" s="98" t="str">
        <f>IF(J25&lt;&gt;"","Etat chimique",IFERROR(VLOOKUP(A25,'[1]Compil Arr.Eval+Surv'!$C$2:$M$187,11,FALSE),""))</f>
        <v>Etat chimique</v>
      </c>
      <c r="U25" s="39" t="s">
        <v>1199</v>
      </c>
      <c r="V25" s="39" t="s">
        <v>1199</v>
      </c>
      <c r="W25" s="39" t="s">
        <v>1199</v>
      </c>
      <c r="X25" s="39" t="s">
        <v>1199</v>
      </c>
      <c r="Y25" s="39" t="s">
        <v>1199</v>
      </c>
      <c r="Z25" s="39" t="s">
        <v>790</v>
      </c>
      <c r="AA25" s="42" t="s">
        <v>1522</v>
      </c>
      <c r="AB25" s="42" t="s">
        <v>1129</v>
      </c>
      <c r="AC25" s="42" t="s">
        <v>929</v>
      </c>
      <c r="AD25" s="86" t="s">
        <v>1233</v>
      </c>
      <c r="AE25" s="86" t="s">
        <v>1199</v>
      </c>
      <c r="AF25" s="86" t="s">
        <v>1199</v>
      </c>
      <c r="AG25" s="86" t="s">
        <v>1199</v>
      </c>
      <c r="AH25" s="86" t="s">
        <v>791</v>
      </c>
      <c r="AI25" s="86" t="s">
        <v>1199</v>
      </c>
      <c r="AJ25" s="86" t="s">
        <v>1199</v>
      </c>
      <c r="AK25" s="86" t="s">
        <v>1199</v>
      </c>
      <c r="AL25" s="86" t="s">
        <v>1199</v>
      </c>
      <c r="AM25" s="86" t="s">
        <v>791</v>
      </c>
      <c r="AN25" s="86" t="s">
        <v>1199</v>
      </c>
      <c r="AO25" s="86" t="s">
        <v>1199</v>
      </c>
      <c r="AP25" s="86" t="s">
        <v>1199</v>
      </c>
      <c r="AQ25" s="69" t="s">
        <v>837</v>
      </c>
      <c r="AR25" s="70" t="s">
        <v>837</v>
      </c>
      <c r="AS25" s="69" t="s">
        <v>837</v>
      </c>
      <c r="AT25" s="70" t="s">
        <v>837</v>
      </c>
      <c r="AU25" s="52" t="s">
        <v>837</v>
      </c>
      <c r="AV25" s="52" t="s">
        <v>837</v>
      </c>
      <c r="AW25" s="53" t="s">
        <v>837</v>
      </c>
      <c r="AX25" s="52" t="s">
        <v>837</v>
      </c>
      <c r="AY25" s="48" t="s">
        <v>837</v>
      </c>
      <c r="AZ25" s="48" t="s">
        <v>837</v>
      </c>
      <c r="BA25" s="44" t="s">
        <v>837</v>
      </c>
      <c r="BB25" s="44" t="s">
        <v>837</v>
      </c>
      <c r="BC25" s="57" t="s">
        <v>837</v>
      </c>
      <c r="BD25" s="75" t="s">
        <v>837</v>
      </c>
      <c r="BE25" s="57" t="s">
        <v>837</v>
      </c>
      <c r="BF25" s="57" t="s">
        <v>837</v>
      </c>
      <c r="BG25" s="61" t="s">
        <v>837</v>
      </c>
      <c r="BH25" s="61" t="s">
        <v>837</v>
      </c>
      <c r="BI25" s="61" t="s">
        <v>837</v>
      </c>
      <c r="BJ25" s="61" t="s">
        <v>837</v>
      </c>
      <c r="BK25" s="65" t="s">
        <v>837</v>
      </c>
      <c r="BL25" s="65" t="s">
        <v>837</v>
      </c>
      <c r="BM25" s="65" t="s">
        <v>837</v>
      </c>
      <c r="BN25" s="65"/>
      <c r="BO25" s="14"/>
      <c r="BP25" s="14"/>
      <c r="BQ25" s="14"/>
      <c r="BR25" s="14"/>
      <c r="BS25" s="14"/>
      <c r="BT25" s="14"/>
      <c r="BU25" s="14"/>
      <c r="BV25" s="14"/>
      <c r="BW25" s="14"/>
      <c r="BX25" s="14"/>
      <c r="BY25" s="14"/>
      <c r="BZ25" s="14"/>
      <c r="CA25" s="14"/>
      <c r="CB25" s="14"/>
      <c r="CC25" s="14"/>
      <c r="CD25" s="14"/>
      <c r="CE25" s="14"/>
      <c r="CF25" s="14"/>
      <c r="CG25" s="14"/>
      <c r="CH25" s="14"/>
      <c r="CI25" s="14"/>
      <c r="CJ25" s="14"/>
      <c r="CK25" s="14"/>
      <c r="CL25" s="14"/>
      <c r="CM25" s="14"/>
      <c r="CN25" s="14"/>
      <c r="CO25" s="14"/>
      <c r="CP25" s="14"/>
      <c r="CQ25" s="14"/>
      <c r="CR25" s="14"/>
      <c r="CS25" s="14"/>
      <c r="CT25" s="14"/>
      <c r="CU25" s="14"/>
      <c r="CV25" s="14"/>
      <c r="CW25" s="14"/>
      <c r="CX25" s="14"/>
      <c r="CY25" s="14"/>
      <c r="CZ25" s="14"/>
      <c r="DA25" s="14"/>
      <c r="DB25" s="14"/>
      <c r="DC25" s="14"/>
      <c r="DD25" s="14"/>
      <c r="DE25" s="14"/>
      <c r="DF25" s="14"/>
      <c r="DG25" s="14"/>
      <c r="DH25" s="14"/>
      <c r="DI25" s="14"/>
      <c r="DJ25" s="14"/>
      <c r="DK25" s="14"/>
      <c r="DL25" s="14"/>
      <c r="DM25" s="14"/>
      <c r="DN25" s="14"/>
      <c r="DO25" s="14"/>
      <c r="DP25" s="14"/>
      <c r="DQ25" s="14"/>
      <c r="DR25" s="14"/>
      <c r="DS25" s="14"/>
      <c r="DT25" s="14"/>
      <c r="DU25" s="14"/>
      <c r="DV25" s="14"/>
      <c r="DW25" s="14"/>
      <c r="DX25" s="14"/>
      <c r="DY25" s="14"/>
      <c r="DZ25" s="14"/>
      <c r="EA25" s="14"/>
      <c r="EB25" s="14"/>
      <c r="EC25" s="14"/>
      <c r="ED25" s="14"/>
      <c r="EE25" s="14"/>
      <c r="EF25" s="14"/>
      <c r="EG25" s="14"/>
      <c r="EH25" s="14"/>
      <c r="EI25" s="14"/>
      <c r="EJ25" s="14"/>
      <c r="EK25" s="14"/>
      <c r="EL25" s="14"/>
      <c r="EM25" s="14"/>
      <c r="EN25" s="14"/>
      <c r="EO25" s="14"/>
      <c r="EP25" s="14"/>
      <c r="EQ25" s="14"/>
      <c r="ER25" s="14"/>
      <c r="ES25" s="14"/>
      <c r="ET25" s="14"/>
      <c r="EU25" s="14"/>
      <c r="EV25" s="14"/>
      <c r="EW25" s="14"/>
      <c r="EX25" s="14"/>
      <c r="EY25" s="14"/>
      <c r="EZ25" s="14"/>
      <c r="FA25" s="14"/>
      <c r="FB25" s="14"/>
      <c r="FC25" s="14"/>
      <c r="FD25" s="14"/>
      <c r="FE25" s="14"/>
      <c r="FF25" s="14"/>
      <c r="FG25" s="14"/>
      <c r="FH25" s="14"/>
      <c r="FI25" s="14"/>
      <c r="FJ25" s="14"/>
      <c r="FK25" s="14"/>
      <c r="FL25" s="14"/>
      <c r="FM25" s="14"/>
      <c r="FN25" s="14"/>
      <c r="FO25" s="14"/>
      <c r="FP25" s="14"/>
      <c r="FQ25" s="14"/>
      <c r="FR25" s="14"/>
      <c r="FS25" s="14"/>
      <c r="FT25" s="14"/>
      <c r="FU25" s="14"/>
      <c r="FV25" s="14"/>
      <c r="FW25" s="14"/>
      <c r="FX25" s="14"/>
      <c r="FY25" s="14"/>
      <c r="FZ25" s="14"/>
      <c r="GA25" s="14"/>
      <c r="GB25" s="14"/>
      <c r="GC25" s="14"/>
      <c r="GD25" s="14"/>
      <c r="GE25" s="14"/>
      <c r="GF25" s="14"/>
      <c r="GG25" s="14"/>
      <c r="GH25" s="14"/>
      <c r="GI25" s="14"/>
      <c r="GJ25" s="14"/>
      <c r="GK25" s="14"/>
      <c r="GL25" s="14"/>
      <c r="GM25" s="14"/>
      <c r="GN25" s="14"/>
      <c r="GO25" s="14"/>
      <c r="GP25" s="14"/>
      <c r="GQ25" s="14"/>
      <c r="GR25" s="14"/>
      <c r="GS25" s="14"/>
      <c r="GT25" s="14"/>
      <c r="GU25" s="14"/>
      <c r="GV25" s="14"/>
      <c r="GW25" s="14"/>
      <c r="GX25" s="14"/>
      <c r="GY25" s="14"/>
      <c r="GZ25" s="14"/>
      <c r="HA25" s="14"/>
      <c r="HB25" s="14"/>
      <c r="HC25" s="14"/>
      <c r="HD25" s="14"/>
      <c r="HE25" s="14"/>
      <c r="HF25" s="14"/>
      <c r="HG25" s="14"/>
      <c r="HH25" s="14"/>
      <c r="HI25" s="14"/>
      <c r="HJ25" s="14"/>
      <c r="HK25" s="14"/>
      <c r="HL25" s="14"/>
      <c r="HM25" s="14"/>
      <c r="HN25" s="14"/>
      <c r="HO25" s="14"/>
      <c r="HP25" s="14"/>
      <c r="HQ25" s="14"/>
      <c r="HR25" s="14"/>
      <c r="HS25" s="14"/>
      <c r="HT25" s="14"/>
      <c r="HU25" s="14"/>
      <c r="HV25" s="14"/>
      <c r="HW25" s="14"/>
      <c r="HX25" s="14"/>
      <c r="HY25" s="14"/>
      <c r="HZ25" s="14"/>
      <c r="IA25" s="14"/>
      <c r="IB25" s="14"/>
      <c r="IC25" s="14"/>
      <c r="ID25" s="14"/>
      <c r="IE25" s="14"/>
      <c r="IF25" s="14"/>
      <c r="IG25" s="14"/>
      <c r="IH25" s="14"/>
      <c r="II25" s="14"/>
      <c r="IJ25" s="14"/>
      <c r="IK25" s="14"/>
      <c r="IL25" s="14"/>
      <c r="IM25" s="14"/>
      <c r="IN25" s="14"/>
      <c r="IO25" s="14"/>
      <c r="IP25" s="14"/>
      <c r="IQ25" s="14"/>
      <c r="IR25" s="14"/>
      <c r="IS25" s="14"/>
      <c r="IT25" s="14"/>
      <c r="IU25" s="14"/>
      <c r="IV25" s="14"/>
      <c r="IW25" s="14"/>
      <c r="IX25" s="14"/>
      <c r="IY25" s="14"/>
      <c r="IZ25" s="14"/>
      <c r="JA25" s="14"/>
      <c r="JB25" s="14"/>
      <c r="JC25" s="14"/>
      <c r="JD25" s="14"/>
      <c r="JE25" s="14"/>
      <c r="JF25" s="14"/>
    </row>
    <row r="26" spans="1:266" s="27" customFormat="1" ht="35.1" customHeight="1" x14ac:dyDescent="0.2">
      <c r="A26" s="18" t="s">
        <v>738</v>
      </c>
      <c r="B26" s="121"/>
      <c r="C26" s="18" t="s">
        <v>710</v>
      </c>
      <c r="D26" s="18" t="s">
        <v>710</v>
      </c>
      <c r="E26" s="123">
        <v>2593</v>
      </c>
      <c r="F26" s="22"/>
      <c r="G26" s="22"/>
      <c r="H26" s="22">
        <v>37</v>
      </c>
      <c r="I26" s="22" t="s">
        <v>431</v>
      </c>
      <c r="J26" s="142">
        <v>37</v>
      </c>
      <c r="K26" s="142" t="s">
        <v>431</v>
      </c>
      <c r="L26" s="142" t="s">
        <v>1227</v>
      </c>
      <c r="M26" s="142" t="s">
        <v>1228</v>
      </c>
      <c r="N26" s="165" t="s">
        <v>1229</v>
      </c>
      <c r="O26" s="22"/>
      <c r="P26" s="22" t="s">
        <v>634</v>
      </c>
      <c r="Q26" s="22" t="str">
        <f>IFERROR(VLOOKUP(A26,'[1]Compil Arr.Eval+Surv'!$C$2:$M$187,11,FALSE),"")</f>
        <v/>
      </c>
      <c r="R26" s="98"/>
      <c r="S26" s="98" t="s">
        <v>1114</v>
      </c>
      <c r="T26" s="98" t="str">
        <f>IF(J26&lt;&gt;"","Etat chimique",IFERROR(VLOOKUP(A26,'[1]Compil Arr.Eval+Surv'!$C$2:$M$187,11,FALSE),""))</f>
        <v>Etat chimique</v>
      </c>
      <c r="U26" s="39" t="s">
        <v>1199</v>
      </c>
      <c r="V26" s="39" t="s">
        <v>1199</v>
      </c>
      <c r="W26" s="39" t="s">
        <v>1199</v>
      </c>
      <c r="X26" s="39" t="s">
        <v>1199</v>
      </c>
      <c r="Y26" s="39" t="s">
        <v>1199</v>
      </c>
      <c r="Z26" s="39" t="s">
        <v>790</v>
      </c>
      <c r="AA26" s="42" t="s">
        <v>1522</v>
      </c>
      <c r="AB26" s="42" t="s">
        <v>1129</v>
      </c>
      <c r="AC26" s="42" t="s">
        <v>929</v>
      </c>
      <c r="AD26" s="86" t="s">
        <v>1233</v>
      </c>
      <c r="AE26" s="86" t="s">
        <v>1199</v>
      </c>
      <c r="AF26" s="86" t="s">
        <v>1199</v>
      </c>
      <c r="AG26" s="86" t="s">
        <v>1199</v>
      </c>
      <c r="AH26" s="86" t="s">
        <v>791</v>
      </c>
      <c r="AI26" s="86" t="s">
        <v>1199</v>
      </c>
      <c r="AJ26" s="86" t="s">
        <v>1199</v>
      </c>
      <c r="AK26" s="86" t="s">
        <v>1199</v>
      </c>
      <c r="AL26" s="86" t="s">
        <v>1199</v>
      </c>
      <c r="AM26" s="86" t="s">
        <v>791</v>
      </c>
      <c r="AN26" s="86" t="s">
        <v>1199</v>
      </c>
      <c r="AO26" s="86" t="s">
        <v>1199</v>
      </c>
      <c r="AP26" s="86" t="s">
        <v>1199</v>
      </c>
      <c r="AQ26" s="69" t="s">
        <v>837</v>
      </c>
      <c r="AR26" s="70" t="s">
        <v>837</v>
      </c>
      <c r="AS26" s="69" t="s">
        <v>837</v>
      </c>
      <c r="AT26" s="70" t="s">
        <v>837</v>
      </c>
      <c r="AU26" s="52" t="s">
        <v>837</v>
      </c>
      <c r="AV26" s="52" t="s">
        <v>837</v>
      </c>
      <c r="AW26" s="53" t="s">
        <v>837</v>
      </c>
      <c r="AX26" s="52" t="s">
        <v>837</v>
      </c>
      <c r="AY26" s="48" t="s">
        <v>837</v>
      </c>
      <c r="AZ26" s="48" t="s">
        <v>837</v>
      </c>
      <c r="BA26" s="44" t="s">
        <v>837</v>
      </c>
      <c r="BB26" s="44" t="s">
        <v>837</v>
      </c>
      <c r="BC26" s="57" t="s">
        <v>837</v>
      </c>
      <c r="BD26" s="75" t="s">
        <v>837</v>
      </c>
      <c r="BE26" s="57" t="s">
        <v>837</v>
      </c>
      <c r="BF26" s="57" t="s">
        <v>837</v>
      </c>
      <c r="BG26" s="61" t="s">
        <v>837</v>
      </c>
      <c r="BH26" s="61" t="s">
        <v>837</v>
      </c>
      <c r="BI26" s="61" t="s">
        <v>837</v>
      </c>
      <c r="BJ26" s="61" t="s">
        <v>837</v>
      </c>
      <c r="BK26" s="65" t="s">
        <v>837</v>
      </c>
      <c r="BL26" s="65" t="s">
        <v>837</v>
      </c>
      <c r="BM26" s="65" t="s">
        <v>837</v>
      </c>
      <c r="BN26" s="65"/>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c r="DV26" s="14"/>
      <c r="DW26" s="14"/>
      <c r="DX26" s="14"/>
      <c r="DY26" s="14"/>
      <c r="DZ26" s="14"/>
      <c r="EA26" s="14"/>
      <c r="EB26" s="14"/>
      <c r="EC26" s="14"/>
      <c r="ED26" s="14"/>
      <c r="EE26" s="14"/>
      <c r="EF26" s="14"/>
      <c r="EG26" s="14"/>
      <c r="EH26" s="14"/>
      <c r="EI26" s="14"/>
      <c r="EJ26" s="14"/>
      <c r="EK26" s="14"/>
      <c r="EL26" s="14"/>
      <c r="EM26" s="14"/>
      <c r="EN26" s="14"/>
      <c r="EO26" s="14"/>
      <c r="EP26" s="14"/>
      <c r="EQ26" s="14"/>
      <c r="ER26" s="14"/>
      <c r="ES26" s="14"/>
      <c r="ET26" s="14"/>
      <c r="EU26" s="14"/>
      <c r="EV26" s="14"/>
      <c r="EW26" s="14"/>
      <c r="EX26" s="14"/>
      <c r="EY26" s="14"/>
      <c r="EZ26" s="14"/>
      <c r="FA26" s="14"/>
      <c r="FB26" s="14"/>
      <c r="FC26" s="14"/>
      <c r="FD26" s="14"/>
      <c r="FE26" s="14"/>
      <c r="FF26" s="14"/>
      <c r="FG26" s="14"/>
      <c r="FH26" s="14"/>
      <c r="FI26" s="14"/>
      <c r="FJ26" s="14"/>
      <c r="FK26" s="14"/>
      <c r="FL26" s="14"/>
      <c r="FM26" s="14"/>
      <c r="FN26" s="14"/>
      <c r="FO26" s="14"/>
      <c r="FP26" s="14"/>
      <c r="FQ26" s="14"/>
      <c r="FR26" s="14"/>
      <c r="FS26" s="14"/>
      <c r="FT26" s="14"/>
      <c r="FU26" s="14"/>
      <c r="FV26" s="14"/>
      <c r="FW26" s="14"/>
      <c r="FX26" s="14"/>
      <c r="FY26" s="14"/>
      <c r="FZ26" s="14"/>
      <c r="GA26" s="14"/>
      <c r="GB26" s="14"/>
      <c r="GC26" s="14"/>
      <c r="GD26" s="14"/>
      <c r="GE26" s="14"/>
      <c r="GF26" s="14"/>
      <c r="GG26" s="14"/>
      <c r="GH26" s="14"/>
      <c r="GI26" s="14"/>
      <c r="GJ26" s="14"/>
      <c r="GK26" s="14"/>
      <c r="GL26" s="14"/>
      <c r="GM26" s="14"/>
      <c r="GN26" s="14"/>
      <c r="GO26" s="14"/>
      <c r="GP26" s="14"/>
      <c r="GQ26" s="14"/>
      <c r="GR26" s="14"/>
      <c r="GS26" s="14"/>
      <c r="GT26" s="14"/>
      <c r="GU26" s="14"/>
      <c r="GV26" s="14"/>
      <c r="GW26" s="14"/>
      <c r="GX26" s="14"/>
      <c r="GY26" s="14"/>
      <c r="GZ26" s="14"/>
      <c r="HA26" s="14"/>
      <c r="HB26" s="14"/>
      <c r="HC26" s="14"/>
      <c r="HD26" s="14"/>
      <c r="HE26" s="14"/>
      <c r="HF26" s="14"/>
      <c r="HG26" s="14"/>
      <c r="HH26" s="14"/>
      <c r="HI26" s="14"/>
      <c r="HJ26" s="14"/>
      <c r="HK26" s="14"/>
      <c r="HL26" s="14"/>
      <c r="HM26" s="14"/>
      <c r="HN26" s="14"/>
      <c r="HO26" s="14"/>
      <c r="HP26" s="14"/>
      <c r="HQ26" s="14"/>
      <c r="HR26" s="14"/>
      <c r="HS26" s="14"/>
      <c r="HT26" s="14"/>
      <c r="HU26" s="14"/>
      <c r="HV26" s="14"/>
      <c r="HW26" s="14"/>
      <c r="HX26" s="14"/>
      <c r="HY26" s="14"/>
      <c r="HZ26" s="14"/>
      <c r="IA26" s="14"/>
      <c r="IB26" s="14"/>
      <c r="IC26" s="14"/>
      <c r="ID26" s="14"/>
      <c r="IE26" s="14"/>
      <c r="IF26" s="14"/>
      <c r="IG26" s="14"/>
      <c r="IH26" s="14"/>
      <c r="II26" s="14"/>
      <c r="IJ26" s="14"/>
      <c r="IK26" s="14"/>
      <c r="IL26" s="14"/>
      <c r="IM26" s="14"/>
      <c r="IN26" s="14"/>
      <c r="IO26" s="14"/>
      <c r="IP26" s="14"/>
      <c r="IQ26" s="14"/>
      <c r="IR26" s="14"/>
      <c r="IS26" s="14"/>
      <c r="IT26" s="14"/>
      <c r="IU26" s="14"/>
      <c r="IV26" s="14"/>
      <c r="IW26" s="14"/>
      <c r="IX26" s="14"/>
      <c r="IY26" s="14"/>
      <c r="IZ26" s="14"/>
      <c r="JA26" s="14"/>
      <c r="JB26" s="14"/>
      <c r="JC26" s="14"/>
      <c r="JD26" s="14"/>
      <c r="JE26" s="14"/>
      <c r="JF26" s="14"/>
    </row>
    <row r="27" spans="1:266" s="27" customFormat="1" ht="35.1" customHeight="1" x14ac:dyDescent="0.2">
      <c r="A27" s="18" t="s">
        <v>734</v>
      </c>
      <c r="B27" s="121"/>
      <c r="C27" s="18" t="s">
        <v>706</v>
      </c>
      <c r="D27" s="18" t="s">
        <v>706</v>
      </c>
      <c r="E27" s="123">
        <v>2589</v>
      </c>
      <c r="F27" s="22"/>
      <c r="G27" s="22"/>
      <c r="H27" s="22">
        <v>37</v>
      </c>
      <c r="I27" s="22" t="s">
        <v>431</v>
      </c>
      <c r="J27" s="142">
        <v>37</v>
      </c>
      <c r="K27" s="142" t="s">
        <v>431</v>
      </c>
      <c r="L27" s="142" t="s">
        <v>1227</v>
      </c>
      <c r="M27" s="142" t="s">
        <v>1228</v>
      </c>
      <c r="N27" s="165" t="s">
        <v>1229</v>
      </c>
      <c r="O27" s="22"/>
      <c r="P27" s="22" t="s">
        <v>634</v>
      </c>
      <c r="Q27" s="22" t="str">
        <f>IFERROR(VLOOKUP(A27,'[1]Compil Arr.Eval+Surv'!$C$2:$M$187,11,FALSE),"")</f>
        <v/>
      </c>
      <c r="R27" s="98"/>
      <c r="S27" s="98" t="s">
        <v>1114</v>
      </c>
      <c r="T27" s="98" t="str">
        <f>IF(J27&lt;&gt;"","Etat chimique",IFERROR(VLOOKUP(A27,'[1]Compil Arr.Eval+Surv'!$C$2:$M$187,11,FALSE),""))</f>
        <v>Etat chimique</v>
      </c>
      <c r="U27" s="39" t="s">
        <v>1199</v>
      </c>
      <c r="V27" s="39" t="s">
        <v>1199</v>
      </c>
      <c r="W27" s="39" t="s">
        <v>1199</v>
      </c>
      <c r="X27" s="39" t="s">
        <v>1199</v>
      </c>
      <c r="Y27" s="39" t="s">
        <v>1199</v>
      </c>
      <c r="Z27" s="39" t="s">
        <v>790</v>
      </c>
      <c r="AA27" s="42" t="s">
        <v>1522</v>
      </c>
      <c r="AB27" s="42" t="s">
        <v>1129</v>
      </c>
      <c r="AC27" s="42" t="s">
        <v>929</v>
      </c>
      <c r="AD27" s="86" t="s">
        <v>1233</v>
      </c>
      <c r="AE27" s="86" t="s">
        <v>1199</v>
      </c>
      <c r="AF27" s="86" t="s">
        <v>1199</v>
      </c>
      <c r="AG27" s="86" t="s">
        <v>1199</v>
      </c>
      <c r="AH27" s="86" t="s">
        <v>791</v>
      </c>
      <c r="AI27" s="86" t="s">
        <v>1199</v>
      </c>
      <c r="AJ27" s="86" t="s">
        <v>1199</v>
      </c>
      <c r="AK27" s="86" t="s">
        <v>1199</v>
      </c>
      <c r="AL27" s="86" t="s">
        <v>1199</v>
      </c>
      <c r="AM27" s="86" t="s">
        <v>791</v>
      </c>
      <c r="AN27" s="86" t="s">
        <v>1199</v>
      </c>
      <c r="AO27" s="86" t="s">
        <v>1199</v>
      </c>
      <c r="AP27" s="86" t="s">
        <v>1199</v>
      </c>
      <c r="AQ27" s="69" t="s">
        <v>837</v>
      </c>
      <c r="AR27" s="70" t="s">
        <v>837</v>
      </c>
      <c r="AS27" s="69" t="s">
        <v>837</v>
      </c>
      <c r="AT27" s="70" t="s">
        <v>837</v>
      </c>
      <c r="AU27" s="52" t="s">
        <v>837</v>
      </c>
      <c r="AV27" s="52" t="s">
        <v>837</v>
      </c>
      <c r="AW27" s="53" t="s">
        <v>837</v>
      </c>
      <c r="AX27" s="52" t="s">
        <v>837</v>
      </c>
      <c r="AY27" s="48" t="s">
        <v>837</v>
      </c>
      <c r="AZ27" s="48" t="s">
        <v>837</v>
      </c>
      <c r="BA27" s="44" t="s">
        <v>837</v>
      </c>
      <c r="BB27" s="44" t="s">
        <v>837</v>
      </c>
      <c r="BC27" s="57" t="s">
        <v>837</v>
      </c>
      <c r="BD27" s="75" t="s">
        <v>837</v>
      </c>
      <c r="BE27" s="57" t="s">
        <v>837</v>
      </c>
      <c r="BF27" s="57" t="s">
        <v>837</v>
      </c>
      <c r="BG27" s="61" t="s">
        <v>837</v>
      </c>
      <c r="BH27" s="61" t="s">
        <v>837</v>
      </c>
      <c r="BI27" s="61" t="s">
        <v>837</v>
      </c>
      <c r="BJ27" s="61" t="s">
        <v>837</v>
      </c>
      <c r="BK27" s="65" t="s">
        <v>837</v>
      </c>
      <c r="BL27" s="65" t="s">
        <v>837</v>
      </c>
      <c r="BM27" s="65" t="s">
        <v>837</v>
      </c>
      <c r="BN27" s="65"/>
      <c r="BO27" s="14"/>
      <c r="BP27" s="14"/>
      <c r="BQ27" s="14"/>
      <c r="BR27" s="14"/>
      <c r="BS27" s="14"/>
      <c r="BT27" s="14"/>
      <c r="BU27" s="14"/>
      <c r="BV27" s="14"/>
      <c r="BW27" s="14"/>
      <c r="BX27" s="14"/>
      <c r="BY27" s="14"/>
      <c r="BZ27" s="14"/>
      <c r="CA27" s="14"/>
      <c r="CB27" s="14"/>
      <c r="CC27" s="14"/>
      <c r="CD27" s="14"/>
      <c r="CE27" s="14"/>
      <c r="CF27" s="14"/>
      <c r="CG27" s="14"/>
      <c r="CH27" s="14"/>
      <c r="CI27" s="14"/>
      <c r="CJ27" s="14"/>
      <c r="CK27" s="14"/>
      <c r="CL27" s="14"/>
      <c r="CM27" s="14"/>
      <c r="CN27" s="14"/>
      <c r="CO27" s="14"/>
      <c r="CP27" s="14"/>
      <c r="CQ27" s="14"/>
      <c r="CR27" s="14"/>
      <c r="CS27" s="14"/>
      <c r="CT27" s="14"/>
      <c r="CU27" s="14"/>
      <c r="CV27" s="14"/>
      <c r="CW27" s="14"/>
      <c r="CX27" s="14"/>
      <c r="CY27" s="14"/>
      <c r="CZ27" s="14"/>
      <c r="DA27" s="14"/>
      <c r="DB27" s="14"/>
      <c r="DC27" s="14"/>
      <c r="DD27" s="14"/>
      <c r="DE27" s="14"/>
      <c r="DF27" s="14"/>
      <c r="DG27" s="14"/>
      <c r="DH27" s="14"/>
      <c r="DI27" s="14"/>
      <c r="DJ27" s="14"/>
      <c r="DK27" s="14"/>
      <c r="DL27" s="14"/>
      <c r="DM27" s="14"/>
      <c r="DN27" s="14"/>
      <c r="DO27" s="14"/>
      <c r="DP27" s="14"/>
      <c r="DQ27" s="14"/>
      <c r="DR27" s="14"/>
      <c r="DS27" s="14"/>
      <c r="DT27" s="14"/>
      <c r="DU27" s="14"/>
      <c r="DV27" s="14"/>
      <c r="DW27" s="14"/>
      <c r="DX27" s="14"/>
      <c r="DY27" s="14"/>
      <c r="DZ27" s="14"/>
      <c r="EA27" s="14"/>
      <c r="EB27" s="14"/>
      <c r="EC27" s="14"/>
      <c r="ED27" s="14"/>
      <c r="EE27" s="14"/>
      <c r="EF27" s="14"/>
      <c r="EG27" s="14"/>
      <c r="EH27" s="14"/>
      <c r="EI27" s="14"/>
      <c r="EJ27" s="14"/>
      <c r="EK27" s="14"/>
      <c r="EL27" s="14"/>
      <c r="EM27" s="14"/>
      <c r="EN27" s="14"/>
      <c r="EO27" s="14"/>
      <c r="EP27" s="14"/>
      <c r="EQ27" s="14"/>
      <c r="ER27" s="14"/>
      <c r="ES27" s="14"/>
      <c r="ET27" s="14"/>
      <c r="EU27" s="14"/>
      <c r="EV27" s="14"/>
      <c r="EW27" s="14"/>
      <c r="EX27" s="14"/>
      <c r="EY27" s="14"/>
      <c r="EZ27" s="14"/>
      <c r="FA27" s="14"/>
      <c r="FB27" s="14"/>
      <c r="FC27" s="14"/>
      <c r="FD27" s="14"/>
      <c r="FE27" s="14"/>
      <c r="FF27" s="14"/>
      <c r="FG27" s="14"/>
      <c r="FH27" s="14"/>
      <c r="FI27" s="14"/>
      <c r="FJ27" s="14"/>
      <c r="FK27" s="14"/>
      <c r="FL27" s="14"/>
      <c r="FM27" s="14"/>
      <c r="FN27" s="14"/>
      <c r="FO27" s="14"/>
      <c r="FP27" s="14"/>
      <c r="FQ27" s="14"/>
      <c r="FR27" s="14"/>
      <c r="FS27" s="14"/>
      <c r="FT27" s="14"/>
      <c r="FU27" s="14"/>
      <c r="FV27" s="14"/>
      <c r="FW27" s="14"/>
      <c r="FX27" s="14"/>
      <c r="FY27" s="14"/>
      <c r="FZ27" s="14"/>
      <c r="GA27" s="14"/>
      <c r="GB27" s="14"/>
      <c r="GC27" s="14"/>
      <c r="GD27" s="14"/>
      <c r="GE27" s="14"/>
      <c r="GF27" s="14"/>
      <c r="GG27" s="14"/>
      <c r="GH27" s="14"/>
      <c r="GI27" s="14"/>
      <c r="GJ27" s="14"/>
      <c r="GK27" s="14"/>
      <c r="GL27" s="14"/>
      <c r="GM27" s="14"/>
      <c r="GN27" s="14"/>
      <c r="GO27" s="14"/>
      <c r="GP27" s="14"/>
      <c r="GQ27" s="14"/>
      <c r="GR27" s="14"/>
      <c r="GS27" s="14"/>
      <c r="GT27" s="14"/>
      <c r="GU27" s="14"/>
      <c r="GV27" s="14"/>
      <c r="GW27" s="14"/>
      <c r="GX27" s="14"/>
      <c r="GY27" s="14"/>
      <c r="GZ27" s="14"/>
      <c r="HA27" s="14"/>
      <c r="HB27" s="14"/>
      <c r="HC27" s="14"/>
      <c r="HD27" s="14"/>
      <c r="HE27" s="14"/>
      <c r="HF27" s="14"/>
      <c r="HG27" s="14"/>
      <c r="HH27" s="14"/>
      <c r="HI27" s="14"/>
      <c r="HJ27" s="14"/>
      <c r="HK27" s="14"/>
      <c r="HL27" s="14"/>
      <c r="HM27" s="14"/>
      <c r="HN27" s="14"/>
      <c r="HO27" s="14"/>
      <c r="HP27" s="14"/>
      <c r="HQ27" s="14"/>
      <c r="HR27" s="14"/>
      <c r="HS27" s="14"/>
      <c r="HT27" s="14"/>
      <c r="HU27" s="14"/>
      <c r="HV27" s="14"/>
      <c r="HW27" s="14"/>
      <c r="HX27" s="14"/>
      <c r="HY27" s="14"/>
      <c r="HZ27" s="14"/>
      <c r="IA27" s="14"/>
      <c r="IB27" s="14"/>
      <c r="IC27" s="14"/>
      <c r="ID27" s="14"/>
      <c r="IE27" s="14"/>
      <c r="IF27" s="14"/>
      <c r="IG27" s="14"/>
      <c r="IH27" s="14"/>
      <c r="II27" s="14"/>
      <c r="IJ27" s="14"/>
      <c r="IK27" s="14"/>
      <c r="IL27" s="14"/>
      <c r="IM27" s="14"/>
      <c r="IN27" s="14"/>
      <c r="IO27" s="14"/>
      <c r="IP27" s="14"/>
      <c r="IQ27" s="14"/>
      <c r="IR27" s="14"/>
      <c r="IS27" s="14"/>
      <c r="IT27" s="14"/>
      <c r="IU27" s="14"/>
      <c r="IV27" s="14"/>
      <c r="IW27" s="14"/>
      <c r="IX27" s="14"/>
      <c r="IY27" s="14"/>
      <c r="IZ27" s="14"/>
      <c r="JA27" s="14"/>
      <c r="JB27" s="14"/>
      <c r="JC27" s="14"/>
      <c r="JD27" s="14"/>
      <c r="JE27" s="14"/>
      <c r="JF27" s="14"/>
    </row>
    <row r="28" spans="1:266" s="27" customFormat="1" ht="35.1" customHeight="1" x14ac:dyDescent="0.2">
      <c r="A28" s="18" t="s">
        <v>726</v>
      </c>
      <c r="B28" s="121"/>
      <c r="C28" s="18" t="s">
        <v>996</v>
      </c>
      <c r="D28" s="18" t="s">
        <v>996</v>
      </c>
      <c r="E28" s="123">
        <v>2562</v>
      </c>
      <c r="F28" s="22"/>
      <c r="G28" s="22"/>
      <c r="H28" s="22">
        <v>37</v>
      </c>
      <c r="I28" s="22" t="s">
        <v>431</v>
      </c>
      <c r="J28" s="142">
        <v>37</v>
      </c>
      <c r="K28" s="142" t="s">
        <v>431</v>
      </c>
      <c r="L28" s="142" t="s">
        <v>1227</v>
      </c>
      <c r="M28" s="142" t="s">
        <v>1228</v>
      </c>
      <c r="N28" s="165" t="s">
        <v>1229</v>
      </c>
      <c r="O28" s="22"/>
      <c r="P28" s="22" t="s">
        <v>634</v>
      </c>
      <c r="Q28" s="22" t="str">
        <f>IFERROR(VLOOKUP(A28,'[1]Compil Arr.Eval+Surv'!$C$2:$M$187,11,FALSE),"")</f>
        <v/>
      </c>
      <c r="R28" s="98"/>
      <c r="S28" s="98" t="s">
        <v>1114</v>
      </c>
      <c r="T28" s="98" t="str">
        <f>IF(J28&lt;&gt;"","Etat chimique",IFERROR(VLOOKUP(A28,'[1]Compil Arr.Eval+Surv'!$C$2:$M$187,11,FALSE),""))</f>
        <v>Etat chimique</v>
      </c>
      <c r="U28" s="39" t="s">
        <v>1199</v>
      </c>
      <c r="V28" s="39" t="s">
        <v>1199</v>
      </c>
      <c r="W28" s="39" t="s">
        <v>1199</v>
      </c>
      <c r="X28" s="39" t="s">
        <v>1199</v>
      </c>
      <c r="Y28" s="39" t="s">
        <v>1199</v>
      </c>
      <c r="Z28" s="39" t="s">
        <v>790</v>
      </c>
      <c r="AA28" s="42" t="s">
        <v>1522</v>
      </c>
      <c r="AB28" s="42" t="s">
        <v>1129</v>
      </c>
      <c r="AC28" s="42" t="s">
        <v>929</v>
      </c>
      <c r="AD28" s="86" t="s">
        <v>1233</v>
      </c>
      <c r="AE28" s="86" t="s">
        <v>1199</v>
      </c>
      <c r="AF28" s="86" t="s">
        <v>1199</v>
      </c>
      <c r="AG28" s="86" t="s">
        <v>1199</v>
      </c>
      <c r="AH28" s="86" t="s">
        <v>791</v>
      </c>
      <c r="AI28" s="86" t="s">
        <v>1199</v>
      </c>
      <c r="AJ28" s="86" t="s">
        <v>1199</v>
      </c>
      <c r="AK28" s="86" t="s">
        <v>1199</v>
      </c>
      <c r="AL28" s="86" t="s">
        <v>1199</v>
      </c>
      <c r="AM28" s="86" t="s">
        <v>791</v>
      </c>
      <c r="AN28" s="86" t="s">
        <v>1199</v>
      </c>
      <c r="AO28" s="86" t="s">
        <v>1199</v>
      </c>
      <c r="AP28" s="86" t="s">
        <v>1199</v>
      </c>
      <c r="AQ28" s="69" t="s">
        <v>837</v>
      </c>
      <c r="AR28" s="70" t="s">
        <v>837</v>
      </c>
      <c r="AS28" s="69" t="s">
        <v>837</v>
      </c>
      <c r="AT28" s="70" t="s">
        <v>837</v>
      </c>
      <c r="AU28" s="52" t="s">
        <v>837</v>
      </c>
      <c r="AV28" s="52" t="s">
        <v>837</v>
      </c>
      <c r="AW28" s="53" t="s">
        <v>837</v>
      </c>
      <c r="AX28" s="52" t="s">
        <v>837</v>
      </c>
      <c r="AY28" s="48" t="s">
        <v>837</v>
      </c>
      <c r="AZ28" s="48" t="s">
        <v>837</v>
      </c>
      <c r="BA28" s="44" t="s">
        <v>837</v>
      </c>
      <c r="BB28" s="44" t="s">
        <v>837</v>
      </c>
      <c r="BC28" s="57" t="s">
        <v>837</v>
      </c>
      <c r="BD28" s="75" t="s">
        <v>837</v>
      </c>
      <c r="BE28" s="57" t="s">
        <v>837</v>
      </c>
      <c r="BF28" s="57" t="s">
        <v>837</v>
      </c>
      <c r="BG28" s="61" t="s">
        <v>837</v>
      </c>
      <c r="BH28" s="61" t="s">
        <v>837</v>
      </c>
      <c r="BI28" s="61" t="s">
        <v>837</v>
      </c>
      <c r="BJ28" s="61" t="s">
        <v>837</v>
      </c>
      <c r="BK28" s="65" t="s">
        <v>837</v>
      </c>
      <c r="BL28" s="65" t="s">
        <v>837</v>
      </c>
      <c r="BM28" s="65" t="s">
        <v>837</v>
      </c>
      <c r="BN28" s="65"/>
      <c r="BO28" s="14"/>
      <c r="BP28" s="14"/>
      <c r="BQ28" s="14"/>
      <c r="BR28" s="14"/>
      <c r="BS28" s="14"/>
      <c r="BT28" s="14"/>
      <c r="BU28" s="14"/>
      <c r="BV28" s="14"/>
      <c r="BW28" s="14"/>
      <c r="BX28" s="14"/>
      <c r="BY28" s="14"/>
      <c r="BZ28" s="14"/>
      <c r="CA28" s="14"/>
      <c r="CB28" s="14"/>
      <c r="CC28" s="14"/>
      <c r="CD28" s="14"/>
      <c r="CE28" s="14"/>
      <c r="CF28" s="14"/>
      <c r="CG28" s="14"/>
      <c r="CH28" s="14"/>
      <c r="CI28" s="14"/>
      <c r="CJ28" s="14"/>
      <c r="CK28" s="14"/>
      <c r="CL28" s="14"/>
      <c r="CM28" s="14"/>
      <c r="CN28" s="14"/>
      <c r="CO28" s="14"/>
      <c r="CP28" s="14"/>
      <c r="CQ28" s="14"/>
      <c r="CR28" s="14"/>
      <c r="CS28" s="14"/>
      <c r="CT28" s="14"/>
      <c r="CU28" s="14"/>
      <c r="CV28" s="14"/>
      <c r="CW28" s="14"/>
      <c r="CX28" s="14"/>
      <c r="CY28" s="14"/>
      <c r="CZ28" s="14"/>
      <c r="DA28" s="14"/>
      <c r="DB28" s="14"/>
      <c r="DC28" s="14"/>
      <c r="DD28" s="14"/>
      <c r="DE28" s="14"/>
      <c r="DF28" s="14"/>
      <c r="DG28" s="14"/>
      <c r="DH28" s="14"/>
      <c r="DI28" s="14"/>
      <c r="DJ28" s="14"/>
      <c r="DK28" s="14"/>
      <c r="DL28" s="14"/>
      <c r="DM28" s="14"/>
      <c r="DN28" s="14"/>
      <c r="DO28" s="14"/>
      <c r="DP28" s="14"/>
      <c r="DQ28" s="14"/>
      <c r="DR28" s="14"/>
      <c r="DS28" s="14"/>
      <c r="DT28" s="14"/>
      <c r="DU28" s="14"/>
      <c r="DV28" s="14"/>
      <c r="DW28" s="14"/>
      <c r="DX28" s="14"/>
      <c r="DY28" s="14"/>
      <c r="DZ28" s="14"/>
      <c r="EA28" s="14"/>
      <c r="EB28" s="14"/>
      <c r="EC28" s="14"/>
      <c r="ED28" s="14"/>
      <c r="EE28" s="14"/>
      <c r="EF28" s="14"/>
      <c r="EG28" s="14"/>
      <c r="EH28" s="14"/>
      <c r="EI28" s="14"/>
      <c r="EJ28" s="14"/>
      <c r="EK28" s="14"/>
      <c r="EL28" s="14"/>
      <c r="EM28" s="14"/>
      <c r="EN28" s="14"/>
      <c r="EO28" s="14"/>
      <c r="EP28" s="14"/>
      <c r="EQ28" s="14"/>
      <c r="ER28" s="14"/>
      <c r="ES28" s="14"/>
      <c r="ET28" s="14"/>
      <c r="EU28" s="14"/>
      <c r="EV28" s="14"/>
      <c r="EW28" s="14"/>
      <c r="EX28" s="14"/>
      <c r="EY28" s="14"/>
      <c r="EZ28" s="14"/>
      <c r="FA28" s="14"/>
      <c r="FB28" s="14"/>
      <c r="FC28" s="14"/>
      <c r="FD28" s="14"/>
      <c r="FE28" s="14"/>
      <c r="FF28" s="14"/>
      <c r="FG28" s="14"/>
      <c r="FH28" s="14"/>
      <c r="FI28" s="14"/>
      <c r="FJ28" s="14"/>
      <c r="FK28" s="14"/>
      <c r="FL28" s="14"/>
      <c r="FM28" s="14"/>
      <c r="FN28" s="14"/>
      <c r="FO28" s="14"/>
      <c r="FP28" s="14"/>
      <c r="FQ28" s="14"/>
      <c r="FR28" s="14"/>
      <c r="FS28" s="14"/>
      <c r="FT28" s="14"/>
      <c r="FU28" s="14"/>
      <c r="FV28" s="14"/>
      <c r="FW28" s="14"/>
      <c r="FX28" s="14"/>
      <c r="FY28" s="14"/>
      <c r="FZ28" s="14"/>
      <c r="GA28" s="14"/>
      <c r="GB28" s="14"/>
      <c r="GC28" s="14"/>
      <c r="GD28" s="14"/>
      <c r="GE28" s="14"/>
      <c r="GF28" s="14"/>
      <c r="GG28" s="14"/>
      <c r="GH28" s="14"/>
      <c r="GI28" s="14"/>
      <c r="GJ28" s="14"/>
      <c r="GK28" s="14"/>
      <c r="GL28" s="14"/>
      <c r="GM28" s="14"/>
      <c r="GN28" s="14"/>
      <c r="GO28" s="14"/>
      <c r="GP28" s="14"/>
      <c r="GQ28" s="14"/>
      <c r="GR28" s="14"/>
      <c r="GS28" s="14"/>
      <c r="GT28" s="14"/>
      <c r="GU28" s="14"/>
      <c r="GV28" s="14"/>
      <c r="GW28" s="14"/>
      <c r="GX28" s="14"/>
      <c r="GY28" s="14"/>
      <c r="GZ28" s="14"/>
      <c r="HA28" s="14"/>
      <c r="HB28" s="14"/>
      <c r="HC28" s="14"/>
      <c r="HD28" s="14"/>
      <c r="HE28" s="14"/>
      <c r="HF28" s="14"/>
      <c r="HG28" s="14"/>
      <c r="HH28" s="14"/>
      <c r="HI28" s="14"/>
      <c r="HJ28" s="14"/>
      <c r="HK28" s="14"/>
      <c r="HL28" s="14"/>
      <c r="HM28" s="14"/>
      <c r="HN28" s="14"/>
      <c r="HO28" s="14"/>
      <c r="HP28" s="14"/>
      <c r="HQ28" s="14"/>
      <c r="HR28" s="14"/>
      <c r="HS28" s="14"/>
      <c r="HT28" s="14"/>
      <c r="HU28" s="14"/>
      <c r="HV28" s="14"/>
      <c r="HW28" s="14"/>
      <c r="HX28" s="14"/>
      <c r="HY28" s="14"/>
      <c r="HZ28" s="14"/>
      <c r="IA28" s="14"/>
      <c r="IB28" s="14"/>
      <c r="IC28" s="14"/>
      <c r="ID28" s="14"/>
      <c r="IE28" s="14"/>
      <c r="IF28" s="14"/>
      <c r="IG28" s="14"/>
      <c r="IH28" s="14"/>
      <c r="II28" s="14"/>
      <c r="IJ28" s="14"/>
      <c r="IK28" s="14"/>
      <c r="IL28" s="14"/>
      <c r="IM28" s="14"/>
      <c r="IN28" s="14"/>
      <c r="IO28" s="14"/>
      <c r="IP28" s="14"/>
      <c r="IQ28" s="14"/>
      <c r="IR28" s="14"/>
      <c r="IS28" s="14"/>
      <c r="IT28" s="14"/>
      <c r="IU28" s="14"/>
      <c r="IV28" s="14"/>
      <c r="IW28" s="14"/>
      <c r="IX28" s="14"/>
      <c r="IY28" s="14"/>
      <c r="IZ28" s="14"/>
      <c r="JA28" s="14"/>
      <c r="JB28" s="14"/>
      <c r="JC28" s="14"/>
      <c r="JD28" s="14"/>
      <c r="JE28" s="14"/>
      <c r="JF28" s="14"/>
    </row>
    <row r="29" spans="1:266" s="27" customFormat="1" ht="35.1" customHeight="1" x14ac:dyDescent="0.2">
      <c r="A29" s="18" t="s">
        <v>732</v>
      </c>
      <c r="B29" s="121"/>
      <c r="C29" s="18" t="s">
        <v>704</v>
      </c>
      <c r="D29" s="18" t="s">
        <v>704</v>
      </c>
      <c r="E29" s="123">
        <v>2586</v>
      </c>
      <c r="F29" s="22"/>
      <c r="G29" s="22"/>
      <c r="H29" s="22">
        <v>37</v>
      </c>
      <c r="I29" s="22" t="s">
        <v>431</v>
      </c>
      <c r="J29" s="142">
        <v>37</v>
      </c>
      <c r="K29" s="142" t="s">
        <v>431</v>
      </c>
      <c r="L29" s="142" t="s">
        <v>1227</v>
      </c>
      <c r="M29" s="142" t="s">
        <v>1228</v>
      </c>
      <c r="N29" s="165" t="s">
        <v>1229</v>
      </c>
      <c r="O29" s="22"/>
      <c r="P29" s="22" t="s">
        <v>634</v>
      </c>
      <c r="Q29" s="22" t="str">
        <f>IFERROR(VLOOKUP(A29,'[1]Compil Arr.Eval+Surv'!$C$2:$M$187,11,FALSE),"")</f>
        <v/>
      </c>
      <c r="R29" s="98"/>
      <c r="S29" s="98" t="s">
        <v>1114</v>
      </c>
      <c r="T29" s="98" t="str">
        <f>IF(J29&lt;&gt;"","Etat chimique",IFERROR(VLOOKUP(A29,'[1]Compil Arr.Eval+Surv'!$C$2:$M$187,11,FALSE),""))</f>
        <v>Etat chimique</v>
      </c>
      <c r="U29" s="39" t="s">
        <v>1199</v>
      </c>
      <c r="V29" s="39" t="s">
        <v>1199</v>
      </c>
      <c r="W29" s="39" t="s">
        <v>1199</v>
      </c>
      <c r="X29" s="39" t="s">
        <v>1199</v>
      </c>
      <c r="Y29" s="39" t="s">
        <v>1199</v>
      </c>
      <c r="Z29" s="39" t="s">
        <v>790</v>
      </c>
      <c r="AA29" s="42" t="s">
        <v>1522</v>
      </c>
      <c r="AB29" s="42" t="s">
        <v>1129</v>
      </c>
      <c r="AC29" s="42" t="s">
        <v>929</v>
      </c>
      <c r="AD29" s="86" t="s">
        <v>1233</v>
      </c>
      <c r="AE29" s="86" t="s">
        <v>1199</v>
      </c>
      <c r="AF29" s="86" t="s">
        <v>1199</v>
      </c>
      <c r="AG29" s="86" t="s">
        <v>1199</v>
      </c>
      <c r="AH29" s="86" t="s">
        <v>791</v>
      </c>
      <c r="AI29" s="86" t="s">
        <v>1199</v>
      </c>
      <c r="AJ29" s="86" t="s">
        <v>1199</v>
      </c>
      <c r="AK29" s="86" t="s">
        <v>1199</v>
      </c>
      <c r="AL29" s="86" t="s">
        <v>1199</v>
      </c>
      <c r="AM29" s="86" t="s">
        <v>791</v>
      </c>
      <c r="AN29" s="86" t="s">
        <v>1199</v>
      </c>
      <c r="AO29" s="86" t="s">
        <v>1199</v>
      </c>
      <c r="AP29" s="86" t="s">
        <v>1199</v>
      </c>
      <c r="AQ29" s="69" t="s">
        <v>837</v>
      </c>
      <c r="AR29" s="70" t="s">
        <v>837</v>
      </c>
      <c r="AS29" s="69" t="s">
        <v>837</v>
      </c>
      <c r="AT29" s="70" t="s">
        <v>837</v>
      </c>
      <c r="AU29" s="52" t="s">
        <v>837</v>
      </c>
      <c r="AV29" s="52" t="s">
        <v>837</v>
      </c>
      <c r="AW29" s="53" t="s">
        <v>837</v>
      </c>
      <c r="AX29" s="52" t="s">
        <v>837</v>
      </c>
      <c r="AY29" s="48" t="s">
        <v>837</v>
      </c>
      <c r="AZ29" s="48" t="s">
        <v>837</v>
      </c>
      <c r="BA29" s="44" t="s">
        <v>837</v>
      </c>
      <c r="BB29" s="44" t="s">
        <v>837</v>
      </c>
      <c r="BC29" s="57" t="s">
        <v>837</v>
      </c>
      <c r="BD29" s="75" t="s">
        <v>837</v>
      </c>
      <c r="BE29" s="57" t="s">
        <v>837</v>
      </c>
      <c r="BF29" s="57" t="s">
        <v>837</v>
      </c>
      <c r="BG29" s="61" t="s">
        <v>837</v>
      </c>
      <c r="BH29" s="61" t="s">
        <v>837</v>
      </c>
      <c r="BI29" s="61" t="s">
        <v>837</v>
      </c>
      <c r="BJ29" s="61" t="s">
        <v>837</v>
      </c>
      <c r="BK29" s="65" t="s">
        <v>837</v>
      </c>
      <c r="BL29" s="65" t="s">
        <v>837</v>
      </c>
      <c r="BM29" s="65" t="s">
        <v>837</v>
      </c>
      <c r="BN29" s="65"/>
      <c r="BO29" s="14"/>
      <c r="BP29" s="14"/>
      <c r="BQ29" s="14"/>
      <c r="BR29" s="14"/>
      <c r="BS29" s="14"/>
      <c r="BT29" s="14"/>
      <c r="BU29" s="14"/>
      <c r="BV29" s="14"/>
      <c r="BW29" s="14"/>
      <c r="BX29" s="14"/>
      <c r="BY29" s="14"/>
      <c r="BZ29" s="14"/>
      <c r="CA29" s="14"/>
      <c r="CB29" s="14"/>
      <c r="CC29" s="14"/>
      <c r="CD29" s="14"/>
      <c r="CE29" s="14"/>
      <c r="CF29" s="14"/>
      <c r="CG29" s="14"/>
      <c r="CH29" s="14"/>
      <c r="CI29" s="14"/>
      <c r="CJ29" s="14"/>
      <c r="CK29" s="14"/>
      <c r="CL29" s="14"/>
      <c r="CM29" s="14"/>
      <c r="CN29" s="14"/>
      <c r="CO29" s="14"/>
      <c r="CP29" s="14"/>
      <c r="CQ29" s="14"/>
      <c r="CR29" s="14"/>
      <c r="CS29" s="14"/>
      <c r="CT29" s="14"/>
      <c r="CU29" s="14"/>
      <c r="CV29" s="14"/>
      <c r="CW29" s="14"/>
      <c r="CX29" s="14"/>
      <c r="CY29" s="14"/>
      <c r="CZ29" s="14"/>
      <c r="DA29" s="14"/>
      <c r="DB29" s="14"/>
      <c r="DC29" s="14"/>
      <c r="DD29" s="14"/>
      <c r="DE29" s="14"/>
      <c r="DF29" s="14"/>
      <c r="DG29" s="14"/>
      <c r="DH29" s="14"/>
      <c r="DI29" s="14"/>
      <c r="DJ29" s="14"/>
      <c r="DK29" s="14"/>
      <c r="DL29" s="14"/>
      <c r="DM29" s="14"/>
      <c r="DN29" s="14"/>
      <c r="DO29" s="14"/>
      <c r="DP29" s="14"/>
      <c r="DQ29" s="14"/>
      <c r="DR29" s="14"/>
      <c r="DS29" s="14"/>
      <c r="DT29" s="14"/>
      <c r="DU29" s="14"/>
      <c r="DV29" s="14"/>
      <c r="DW29" s="14"/>
      <c r="DX29" s="14"/>
      <c r="DY29" s="14"/>
      <c r="DZ29" s="14"/>
      <c r="EA29" s="14"/>
      <c r="EB29" s="14"/>
      <c r="EC29" s="14"/>
      <c r="ED29" s="14"/>
      <c r="EE29" s="14"/>
      <c r="EF29" s="14"/>
      <c r="EG29" s="14"/>
      <c r="EH29" s="14"/>
      <c r="EI29" s="14"/>
      <c r="EJ29" s="14"/>
      <c r="EK29" s="14"/>
      <c r="EL29" s="14"/>
      <c r="EM29" s="14"/>
      <c r="EN29" s="14"/>
      <c r="EO29" s="14"/>
      <c r="EP29" s="14"/>
      <c r="EQ29" s="14"/>
      <c r="ER29" s="14"/>
      <c r="ES29" s="14"/>
      <c r="ET29" s="14"/>
      <c r="EU29" s="14"/>
      <c r="EV29" s="14"/>
      <c r="EW29" s="14"/>
      <c r="EX29" s="14"/>
      <c r="EY29" s="14"/>
      <c r="EZ29" s="14"/>
      <c r="FA29" s="14"/>
      <c r="FB29" s="14"/>
      <c r="FC29" s="14"/>
      <c r="FD29" s="14"/>
      <c r="FE29" s="14"/>
      <c r="FF29" s="14"/>
      <c r="FG29" s="14"/>
      <c r="FH29" s="14"/>
      <c r="FI29" s="14"/>
      <c r="FJ29" s="14"/>
      <c r="FK29" s="14"/>
      <c r="FL29" s="14"/>
      <c r="FM29" s="14"/>
      <c r="FN29" s="14"/>
      <c r="FO29" s="14"/>
      <c r="FP29" s="14"/>
      <c r="FQ29" s="14"/>
      <c r="FR29" s="14"/>
      <c r="FS29" s="14"/>
      <c r="FT29" s="14"/>
      <c r="FU29" s="14"/>
      <c r="FV29" s="14"/>
      <c r="FW29" s="14"/>
      <c r="FX29" s="14"/>
      <c r="FY29" s="14"/>
      <c r="FZ29" s="14"/>
      <c r="GA29" s="14"/>
      <c r="GB29" s="14"/>
      <c r="GC29" s="14"/>
      <c r="GD29" s="14"/>
      <c r="GE29" s="14"/>
      <c r="GF29" s="14"/>
      <c r="GG29" s="14"/>
      <c r="GH29" s="14"/>
      <c r="GI29" s="14"/>
      <c r="GJ29" s="14"/>
      <c r="GK29" s="14"/>
      <c r="GL29" s="14"/>
      <c r="GM29" s="14"/>
      <c r="GN29" s="14"/>
      <c r="GO29" s="14"/>
      <c r="GP29" s="14"/>
      <c r="GQ29" s="14"/>
      <c r="GR29" s="14"/>
      <c r="GS29" s="14"/>
      <c r="GT29" s="14"/>
      <c r="GU29" s="14"/>
      <c r="GV29" s="14"/>
      <c r="GW29" s="14"/>
      <c r="GX29" s="14"/>
      <c r="GY29" s="14"/>
      <c r="GZ29" s="14"/>
      <c r="HA29" s="14"/>
      <c r="HB29" s="14"/>
      <c r="HC29" s="14"/>
      <c r="HD29" s="14"/>
      <c r="HE29" s="14"/>
      <c r="HF29" s="14"/>
      <c r="HG29" s="14"/>
      <c r="HH29" s="14"/>
      <c r="HI29" s="14"/>
      <c r="HJ29" s="14"/>
      <c r="HK29" s="14"/>
      <c r="HL29" s="14"/>
      <c r="HM29" s="14"/>
      <c r="HN29" s="14"/>
      <c r="HO29" s="14"/>
      <c r="HP29" s="14"/>
      <c r="HQ29" s="14"/>
      <c r="HR29" s="14"/>
      <c r="HS29" s="14"/>
      <c r="HT29" s="14"/>
      <c r="HU29" s="14"/>
      <c r="HV29" s="14"/>
      <c r="HW29" s="14"/>
      <c r="HX29" s="14"/>
      <c r="HY29" s="14"/>
      <c r="HZ29" s="14"/>
      <c r="IA29" s="14"/>
      <c r="IB29" s="14"/>
      <c r="IC29" s="14"/>
      <c r="ID29" s="14"/>
      <c r="IE29" s="14"/>
      <c r="IF29" s="14"/>
      <c r="IG29" s="14"/>
      <c r="IH29" s="14"/>
      <c r="II29" s="14"/>
      <c r="IJ29" s="14"/>
      <c r="IK29" s="14"/>
      <c r="IL29" s="14"/>
      <c r="IM29" s="14"/>
      <c r="IN29" s="14"/>
      <c r="IO29" s="14"/>
      <c r="IP29" s="14"/>
      <c r="IQ29" s="14"/>
      <c r="IR29" s="14"/>
      <c r="IS29" s="14"/>
      <c r="IT29" s="14"/>
      <c r="IU29" s="14"/>
      <c r="IV29" s="14"/>
      <c r="IW29" s="14"/>
      <c r="IX29" s="14"/>
      <c r="IY29" s="14"/>
      <c r="IZ29" s="14"/>
      <c r="JA29" s="14"/>
      <c r="JB29" s="14"/>
      <c r="JC29" s="14"/>
      <c r="JD29" s="14"/>
      <c r="JE29" s="14"/>
      <c r="JF29" s="14"/>
    </row>
    <row r="30" spans="1:266" s="27" customFormat="1" ht="35.1" customHeight="1" x14ac:dyDescent="0.2">
      <c r="A30" s="18" t="s">
        <v>390</v>
      </c>
      <c r="B30" s="121"/>
      <c r="C30" s="18" t="s">
        <v>272</v>
      </c>
      <c r="D30" s="18" t="s">
        <v>272</v>
      </c>
      <c r="E30" s="123">
        <v>1264</v>
      </c>
      <c r="F30" s="22"/>
      <c r="G30" s="22"/>
      <c r="H30" s="22"/>
      <c r="I30" s="22"/>
      <c r="J30" s="142"/>
      <c r="K30" s="142"/>
      <c r="L30" s="142"/>
      <c r="M30" s="142"/>
      <c r="N30" s="165" t="s">
        <v>276</v>
      </c>
      <c r="O30" s="22"/>
      <c r="P30" s="22"/>
      <c r="Q30" s="22" t="str">
        <f>IFERROR(VLOOKUP(A30,'[1]Compil Arr.Eval+Surv'!$C$2:$M$187,11,FALSE),"")</f>
        <v/>
      </c>
      <c r="R30" s="98"/>
      <c r="S30" s="98"/>
      <c r="T30" s="98" t="str">
        <f>IF(J30&lt;&gt;"","Etat chimique",IFERROR(VLOOKUP(A30,'[1]Compil Arr.Eval+Surv'!$C$2:$M$187,11,FALSE),""))</f>
        <v/>
      </c>
      <c r="U30" s="39" t="s">
        <v>790</v>
      </c>
      <c r="V30" s="39" t="s">
        <v>790</v>
      </c>
      <c r="W30" s="39" t="s">
        <v>790</v>
      </c>
      <c r="X30" s="39" t="s">
        <v>790</v>
      </c>
      <c r="Y30" s="39" t="s">
        <v>790</v>
      </c>
      <c r="Z30" s="39" t="s">
        <v>790</v>
      </c>
      <c r="AA30" s="42" t="s">
        <v>928</v>
      </c>
      <c r="AB30" s="42" t="s">
        <v>918</v>
      </c>
      <c r="AC30" s="42">
        <v>41236</v>
      </c>
      <c r="AD30" s="86" t="s">
        <v>276</v>
      </c>
      <c r="AE30" s="86">
        <v>0.8</v>
      </c>
      <c r="AF30" s="86" t="s">
        <v>1234</v>
      </c>
      <c r="AG30" s="86">
        <v>0.1</v>
      </c>
      <c r="AH30" s="86">
        <v>150</v>
      </c>
      <c r="AI30" s="86">
        <v>5</v>
      </c>
      <c r="AJ30" s="86" t="s">
        <v>854</v>
      </c>
      <c r="AK30" s="86">
        <v>0.5</v>
      </c>
      <c r="AL30" s="86" t="s">
        <v>854</v>
      </c>
      <c r="AM30" s="86">
        <v>15</v>
      </c>
      <c r="AN30" s="86">
        <v>0.5</v>
      </c>
      <c r="AO30" s="86" t="s">
        <v>854</v>
      </c>
      <c r="AP30" s="86" t="s">
        <v>818</v>
      </c>
      <c r="AQ30" s="69">
        <v>10</v>
      </c>
      <c r="AR30" s="70">
        <v>5</v>
      </c>
      <c r="AS30" s="69">
        <v>100</v>
      </c>
      <c r="AT30" s="70">
        <v>150</v>
      </c>
      <c r="AU30" s="52">
        <v>100</v>
      </c>
      <c r="AV30" s="52">
        <v>0.5</v>
      </c>
      <c r="AW30" s="53">
        <v>1000</v>
      </c>
      <c r="AX30" s="52">
        <v>15</v>
      </c>
      <c r="AY30" s="48" t="s">
        <v>789</v>
      </c>
      <c r="AZ30" s="48">
        <v>29.500000000000007</v>
      </c>
      <c r="BA30" s="44" t="s">
        <v>789</v>
      </c>
      <c r="BB30" s="44">
        <v>2.9500000000000006</v>
      </c>
      <c r="BC30" s="57">
        <v>30</v>
      </c>
      <c r="BD30" s="75">
        <v>2000</v>
      </c>
      <c r="BE30" s="57">
        <v>46</v>
      </c>
      <c r="BF30" s="57">
        <v>46</v>
      </c>
      <c r="BG30" s="61">
        <v>5000</v>
      </c>
      <c r="BH30" s="61">
        <v>36</v>
      </c>
      <c r="BI30" s="61">
        <v>0.8</v>
      </c>
      <c r="BJ30" s="61">
        <v>0.8</v>
      </c>
      <c r="BK30" s="65" t="s">
        <v>790</v>
      </c>
      <c r="BL30" s="65">
        <v>0.1</v>
      </c>
      <c r="BM30" s="65" t="s">
        <v>1140</v>
      </c>
      <c r="BN30" s="65" t="s">
        <v>1517</v>
      </c>
      <c r="BO30" s="14"/>
      <c r="BP30" s="14"/>
      <c r="BQ30" s="14"/>
      <c r="BR30" s="14"/>
      <c r="BS30" s="14"/>
      <c r="BT30" s="14"/>
      <c r="BU30" s="14"/>
      <c r="BV30" s="14"/>
      <c r="BW30" s="14"/>
      <c r="BX30" s="14"/>
      <c r="BY30" s="14"/>
      <c r="BZ30" s="14"/>
      <c r="CA30" s="14"/>
      <c r="CB30" s="14"/>
      <c r="CC30" s="14"/>
      <c r="CD30" s="14"/>
      <c r="CE30" s="14"/>
      <c r="CF30" s="14"/>
      <c r="CG30" s="14"/>
      <c r="CH30" s="14"/>
      <c r="CI30" s="14"/>
      <c r="CJ30" s="14"/>
      <c r="CK30" s="14"/>
      <c r="CL30" s="14"/>
      <c r="CM30" s="14"/>
      <c r="CN30" s="14"/>
      <c r="CO30" s="14"/>
      <c r="CP30" s="14"/>
      <c r="CQ30" s="14"/>
      <c r="CR30" s="14"/>
      <c r="CS30" s="14"/>
      <c r="CT30" s="14"/>
      <c r="CU30" s="14"/>
      <c r="CV30" s="14"/>
      <c r="CW30" s="14"/>
      <c r="CX30" s="14"/>
      <c r="CY30" s="14"/>
      <c r="CZ30" s="14"/>
      <c r="DA30" s="14"/>
      <c r="DB30" s="14"/>
      <c r="DC30" s="14"/>
      <c r="DD30" s="14"/>
      <c r="DE30" s="14"/>
      <c r="DF30" s="14"/>
      <c r="DG30" s="14"/>
      <c r="DH30" s="14"/>
      <c r="DI30" s="14"/>
      <c r="DJ30" s="14"/>
      <c r="DK30" s="14"/>
      <c r="DL30" s="14"/>
      <c r="DM30" s="14"/>
      <c r="DN30" s="14"/>
      <c r="DO30" s="14"/>
      <c r="DP30" s="14"/>
      <c r="DQ30" s="14"/>
      <c r="DR30" s="14"/>
      <c r="DS30" s="14"/>
      <c r="DT30" s="14"/>
      <c r="DU30" s="14"/>
      <c r="DV30" s="14"/>
      <c r="DW30" s="14"/>
      <c r="DX30" s="14"/>
      <c r="DY30" s="14"/>
      <c r="DZ30" s="14"/>
      <c r="EA30" s="14"/>
      <c r="EB30" s="14"/>
      <c r="EC30" s="14"/>
      <c r="ED30" s="14"/>
      <c r="EE30" s="14"/>
      <c r="EF30" s="14"/>
      <c r="EG30" s="14"/>
      <c r="EH30" s="14"/>
      <c r="EI30" s="14"/>
      <c r="EJ30" s="14"/>
      <c r="EK30" s="14"/>
      <c r="EL30" s="14"/>
      <c r="EM30" s="14"/>
      <c r="EN30" s="14"/>
      <c r="EO30" s="14"/>
      <c r="EP30" s="14"/>
      <c r="EQ30" s="14"/>
      <c r="ER30" s="14"/>
      <c r="ES30" s="14"/>
      <c r="ET30" s="14"/>
      <c r="EU30" s="14"/>
      <c r="EV30" s="14"/>
      <c r="EW30" s="14"/>
      <c r="EX30" s="14"/>
      <c r="EY30" s="14"/>
      <c r="EZ30" s="14"/>
      <c r="FA30" s="14"/>
      <c r="FB30" s="14"/>
      <c r="FC30" s="14"/>
      <c r="FD30" s="14"/>
      <c r="FE30" s="14"/>
      <c r="FF30" s="14"/>
      <c r="FG30" s="14"/>
      <c r="FH30" s="14"/>
      <c r="FI30" s="14"/>
      <c r="FJ30" s="14"/>
      <c r="FK30" s="14"/>
      <c r="FL30" s="14"/>
      <c r="FM30" s="14"/>
      <c r="FN30" s="14"/>
      <c r="FO30" s="14"/>
      <c r="FP30" s="14"/>
      <c r="FQ30" s="14"/>
      <c r="FR30" s="14"/>
      <c r="FS30" s="14"/>
      <c r="FT30" s="14"/>
      <c r="FU30" s="14"/>
      <c r="FV30" s="14"/>
      <c r="FW30" s="14"/>
      <c r="FX30" s="14"/>
      <c r="FY30" s="14"/>
      <c r="FZ30" s="14"/>
      <c r="GA30" s="14"/>
      <c r="GB30" s="14"/>
      <c r="GC30" s="14"/>
      <c r="GD30" s="14"/>
      <c r="GE30" s="14"/>
      <c r="GF30" s="14"/>
      <c r="GG30" s="14"/>
      <c r="GH30" s="14"/>
      <c r="GI30" s="14"/>
      <c r="GJ30" s="14"/>
      <c r="GK30" s="14"/>
      <c r="GL30" s="14"/>
      <c r="GM30" s="14"/>
      <c r="GN30" s="14"/>
      <c r="GO30" s="14"/>
      <c r="GP30" s="14"/>
      <c r="GQ30" s="14"/>
      <c r="GR30" s="14"/>
      <c r="GS30" s="14"/>
      <c r="GT30" s="14"/>
      <c r="GU30" s="14"/>
      <c r="GV30" s="14"/>
      <c r="GW30" s="14"/>
      <c r="GX30" s="14"/>
      <c r="GY30" s="14"/>
      <c r="GZ30" s="14"/>
      <c r="HA30" s="14"/>
      <c r="HB30" s="14"/>
      <c r="HC30" s="14"/>
      <c r="HD30" s="14"/>
      <c r="HE30" s="14"/>
      <c r="HF30" s="14"/>
      <c r="HG30" s="14"/>
      <c r="HH30" s="14"/>
      <c r="HI30" s="14"/>
      <c r="HJ30" s="14"/>
      <c r="HK30" s="14"/>
      <c r="HL30" s="14"/>
      <c r="HM30" s="14"/>
      <c r="HN30" s="14"/>
      <c r="HO30" s="14"/>
      <c r="HP30" s="14"/>
      <c r="HQ30" s="14"/>
      <c r="HR30" s="14"/>
      <c r="HS30" s="14"/>
      <c r="HT30" s="14"/>
      <c r="HU30" s="14"/>
      <c r="HV30" s="14"/>
      <c r="HW30" s="14"/>
      <c r="HX30" s="14"/>
      <c r="HY30" s="14"/>
      <c r="HZ30" s="14"/>
      <c r="IA30" s="14"/>
      <c r="IB30" s="14"/>
      <c r="IC30" s="14"/>
      <c r="ID30" s="14"/>
      <c r="IE30" s="14"/>
      <c r="IF30" s="14"/>
      <c r="IG30" s="14"/>
      <c r="IH30" s="14"/>
      <c r="II30" s="14"/>
      <c r="IJ30" s="14"/>
      <c r="IK30" s="14"/>
      <c r="IL30" s="14"/>
      <c r="IM30" s="14"/>
      <c r="IN30" s="14"/>
      <c r="IO30" s="14"/>
      <c r="IP30" s="14"/>
      <c r="IQ30" s="14"/>
      <c r="IR30" s="14"/>
      <c r="IS30" s="14"/>
      <c r="IT30" s="14"/>
      <c r="IU30" s="14"/>
      <c r="IV30" s="14"/>
      <c r="IW30" s="14"/>
      <c r="IX30" s="14"/>
      <c r="IY30" s="14"/>
      <c r="IZ30" s="14"/>
      <c r="JA30" s="14"/>
      <c r="JB30" s="14"/>
      <c r="JC30" s="14"/>
      <c r="JD30" s="14"/>
      <c r="JE30" s="14"/>
      <c r="JF30" s="14"/>
    </row>
    <row r="31" spans="1:266" s="27" customFormat="1" ht="35.1" customHeight="1" x14ac:dyDescent="0.2">
      <c r="A31" s="18" t="s">
        <v>327</v>
      </c>
      <c r="B31" s="121"/>
      <c r="C31" s="18" t="s">
        <v>328</v>
      </c>
      <c r="D31" s="18" t="s">
        <v>328</v>
      </c>
      <c r="E31" s="123">
        <v>1141</v>
      </c>
      <c r="F31" s="22"/>
      <c r="G31" s="22"/>
      <c r="H31" s="22"/>
      <c r="I31" s="22"/>
      <c r="J31" s="142"/>
      <c r="K31" s="142"/>
      <c r="L31" s="142"/>
      <c r="M31" s="142"/>
      <c r="N31" s="165" t="s">
        <v>881</v>
      </c>
      <c r="O31" s="22" t="s">
        <v>633</v>
      </c>
      <c r="P31" s="22" t="s">
        <v>633</v>
      </c>
      <c r="Q31" s="22" t="str">
        <f>IFERROR(VLOOKUP(A31,'[1]Compil Arr.Eval+Surv'!$C$2:$M$187,11,FALSE),"")</f>
        <v>PSEE &amp; SPAS Cat. A</v>
      </c>
      <c r="R31" s="98"/>
      <c r="S31" s="98"/>
      <c r="T31" s="98" t="str">
        <f>IF(J31&lt;&gt;"","Etat chimique",IFERROR(VLOOKUP(A31,'[1]Compil Arr.Eval+Surv'!$C$2:$M$187,11,FALSE),""))</f>
        <v>PSEE &amp; SPAS Cat. A</v>
      </c>
      <c r="U31" s="39" t="s">
        <v>790</v>
      </c>
      <c r="V31" s="39" t="s">
        <v>790</v>
      </c>
      <c r="W31" s="39" t="s">
        <v>790</v>
      </c>
      <c r="X31" s="39" t="s">
        <v>790</v>
      </c>
      <c r="Y31" s="39" t="s">
        <v>790</v>
      </c>
      <c r="Z31" s="39">
        <f>AI31</f>
        <v>2.2000000000000002</v>
      </c>
      <c r="AA31" s="42" t="s">
        <v>1100</v>
      </c>
      <c r="AB31" s="42" t="s">
        <v>917</v>
      </c>
      <c r="AC31" s="42">
        <v>41012</v>
      </c>
      <c r="AD31" s="86" t="s">
        <v>881</v>
      </c>
      <c r="AE31" s="86">
        <v>2.2000000000000002</v>
      </c>
      <c r="AF31" s="86" t="s">
        <v>1211</v>
      </c>
      <c r="AG31" s="86">
        <v>0.1</v>
      </c>
      <c r="AH31" s="86">
        <v>5.8</v>
      </c>
      <c r="AI31" s="86">
        <v>2.2000000000000002</v>
      </c>
      <c r="AJ31" s="86" t="s">
        <v>1211</v>
      </c>
      <c r="AK31" s="86">
        <v>0.27</v>
      </c>
      <c r="AL31" s="86" t="s">
        <v>854</v>
      </c>
      <c r="AM31" s="86">
        <v>0.57999999999999996</v>
      </c>
      <c r="AN31" s="86">
        <v>0.27</v>
      </c>
      <c r="AO31" s="86" t="s">
        <v>854</v>
      </c>
      <c r="AP31" s="86" t="s">
        <v>818</v>
      </c>
      <c r="AQ31" s="69">
        <v>100</v>
      </c>
      <c r="AR31" s="70">
        <v>2.7</v>
      </c>
      <c r="AS31" s="69">
        <v>100</v>
      </c>
      <c r="AT31" s="70">
        <v>5.8</v>
      </c>
      <c r="AU31" s="52">
        <v>1000</v>
      </c>
      <c r="AV31" s="52">
        <v>0.27</v>
      </c>
      <c r="AW31" s="53">
        <v>1000</v>
      </c>
      <c r="AX31" s="52">
        <v>0.57999999999999996</v>
      </c>
      <c r="AY31" s="48" t="s">
        <v>789</v>
      </c>
      <c r="AZ31" s="48">
        <v>5</v>
      </c>
      <c r="BA31" s="44" t="s">
        <v>789</v>
      </c>
      <c r="BB31" s="44">
        <v>0.5</v>
      </c>
      <c r="BC31" s="57">
        <v>90</v>
      </c>
      <c r="BD31" s="75">
        <v>22</v>
      </c>
      <c r="BE31" s="57">
        <v>2.2000000000000002</v>
      </c>
      <c r="BF31" s="57">
        <v>2.2000000000000002</v>
      </c>
      <c r="BG31" s="61">
        <v>100</v>
      </c>
      <c r="BH31" s="61">
        <v>61</v>
      </c>
      <c r="BI31" s="61">
        <v>6</v>
      </c>
      <c r="BJ31" s="61">
        <v>6</v>
      </c>
      <c r="BK31" s="65" t="s">
        <v>790</v>
      </c>
      <c r="BL31" s="65">
        <v>0.1</v>
      </c>
      <c r="BM31" s="65" t="s">
        <v>1140</v>
      </c>
      <c r="BN31" s="65" t="s">
        <v>1517</v>
      </c>
      <c r="BO31" s="14"/>
      <c r="BP31" s="14"/>
      <c r="BQ31" s="14"/>
      <c r="BR31" s="14"/>
      <c r="BS31" s="14"/>
      <c r="BT31" s="14"/>
      <c r="BU31" s="14"/>
      <c r="BV31" s="14"/>
      <c r="BW31" s="14"/>
      <c r="BX31" s="14"/>
      <c r="BY31" s="14"/>
      <c r="BZ31" s="14"/>
      <c r="CA31" s="14"/>
      <c r="CB31" s="14"/>
      <c r="CC31" s="14"/>
      <c r="CD31" s="14"/>
      <c r="CE31" s="14"/>
      <c r="CF31" s="14"/>
      <c r="CG31" s="14"/>
      <c r="CH31" s="14"/>
      <c r="CI31" s="14"/>
      <c r="CJ31" s="14"/>
      <c r="CK31" s="14"/>
      <c r="CL31" s="14"/>
      <c r="CM31" s="14"/>
      <c r="CN31" s="14"/>
      <c r="CO31" s="14"/>
      <c r="CP31" s="14"/>
      <c r="CQ31" s="14"/>
      <c r="CR31" s="14"/>
      <c r="CS31" s="14"/>
      <c r="CT31" s="14"/>
      <c r="CU31" s="14"/>
      <c r="CV31" s="14"/>
      <c r="CW31" s="14"/>
      <c r="CX31" s="14"/>
      <c r="CY31" s="14"/>
      <c r="CZ31" s="14"/>
      <c r="DA31" s="14"/>
      <c r="DB31" s="14"/>
      <c r="DC31" s="14"/>
      <c r="DD31" s="14"/>
      <c r="DE31" s="14"/>
      <c r="DF31" s="14"/>
      <c r="DG31" s="14"/>
      <c r="DH31" s="14"/>
      <c r="DI31" s="14"/>
      <c r="DJ31" s="14"/>
      <c r="DK31" s="14"/>
      <c r="DL31" s="14"/>
      <c r="DM31" s="14"/>
      <c r="DN31" s="14"/>
      <c r="DO31" s="14"/>
      <c r="DP31" s="14"/>
      <c r="DQ31" s="14"/>
      <c r="DR31" s="14"/>
      <c r="DS31" s="14"/>
      <c r="DT31" s="14"/>
      <c r="DU31" s="14"/>
      <c r="DV31" s="14"/>
      <c r="DW31" s="14"/>
      <c r="DX31" s="14"/>
      <c r="DY31" s="14"/>
      <c r="DZ31" s="14"/>
      <c r="EA31" s="14"/>
      <c r="EB31" s="14"/>
      <c r="EC31" s="14"/>
      <c r="ED31" s="14"/>
      <c r="EE31" s="14"/>
      <c r="EF31" s="14"/>
      <c r="EG31" s="14"/>
      <c r="EH31" s="14"/>
      <c r="EI31" s="14"/>
      <c r="EJ31" s="14"/>
      <c r="EK31" s="14"/>
      <c r="EL31" s="14"/>
      <c r="EM31" s="14"/>
      <c r="EN31" s="14"/>
      <c r="EO31" s="14"/>
      <c r="EP31" s="14"/>
      <c r="EQ31" s="14"/>
      <c r="ER31" s="14"/>
      <c r="ES31" s="14"/>
      <c r="ET31" s="14"/>
      <c r="EU31" s="14"/>
      <c r="EV31" s="14"/>
      <c r="EW31" s="14"/>
      <c r="EX31" s="14"/>
      <c r="EY31" s="14"/>
      <c r="EZ31" s="14"/>
      <c r="FA31" s="14"/>
      <c r="FB31" s="14"/>
      <c r="FC31" s="14"/>
      <c r="FD31" s="14"/>
      <c r="FE31" s="14"/>
      <c r="FF31" s="14"/>
      <c r="FG31" s="14"/>
      <c r="FH31" s="14"/>
      <c r="FI31" s="14"/>
      <c r="FJ31" s="14"/>
      <c r="FK31" s="14"/>
      <c r="FL31" s="14"/>
      <c r="FM31" s="14"/>
      <c r="FN31" s="14"/>
      <c r="FO31" s="14"/>
      <c r="FP31" s="14"/>
      <c r="FQ31" s="14"/>
      <c r="FR31" s="14"/>
      <c r="FS31" s="14"/>
      <c r="FT31" s="14"/>
      <c r="FU31" s="14"/>
      <c r="FV31" s="14"/>
      <c r="FW31" s="14"/>
      <c r="FX31" s="14"/>
      <c r="FY31" s="14"/>
      <c r="FZ31" s="14"/>
      <c r="GA31" s="14"/>
      <c r="GB31" s="14"/>
      <c r="GC31" s="14"/>
      <c r="GD31" s="14"/>
      <c r="GE31" s="14"/>
      <c r="GF31" s="14"/>
      <c r="GG31" s="14"/>
      <c r="GH31" s="14"/>
      <c r="GI31" s="14"/>
      <c r="GJ31" s="14"/>
      <c r="GK31" s="14"/>
      <c r="GL31" s="14"/>
      <c r="GM31" s="14"/>
      <c r="GN31" s="14"/>
      <c r="GO31" s="14"/>
      <c r="GP31" s="14"/>
      <c r="GQ31" s="14"/>
      <c r="GR31" s="14"/>
      <c r="GS31" s="14"/>
      <c r="GT31" s="14"/>
      <c r="GU31" s="14"/>
      <c r="GV31" s="14"/>
      <c r="GW31" s="14"/>
      <c r="GX31" s="14"/>
      <c r="GY31" s="14"/>
      <c r="GZ31" s="14"/>
      <c r="HA31" s="14"/>
      <c r="HB31" s="14"/>
      <c r="HC31" s="14"/>
      <c r="HD31" s="14"/>
      <c r="HE31" s="14"/>
      <c r="HF31" s="14"/>
      <c r="HG31" s="14"/>
      <c r="HH31" s="14"/>
      <c r="HI31" s="14"/>
      <c r="HJ31" s="14"/>
      <c r="HK31" s="14"/>
      <c r="HL31" s="14"/>
      <c r="HM31" s="14"/>
      <c r="HN31" s="14"/>
      <c r="HO31" s="14"/>
      <c r="HP31" s="14"/>
      <c r="HQ31" s="14"/>
      <c r="HR31" s="14"/>
      <c r="HS31" s="14"/>
      <c r="HT31" s="14"/>
      <c r="HU31" s="14"/>
      <c r="HV31" s="14"/>
      <c r="HW31" s="14"/>
      <c r="HX31" s="14"/>
      <c r="HY31" s="14"/>
      <c r="HZ31" s="14"/>
      <c r="IA31" s="14"/>
      <c r="IB31" s="14"/>
      <c r="IC31" s="14"/>
      <c r="ID31" s="14"/>
      <c r="IE31" s="14"/>
      <c r="IF31" s="14"/>
      <c r="IG31" s="14"/>
      <c r="IH31" s="14"/>
      <c r="II31" s="14"/>
      <c r="IJ31" s="14"/>
      <c r="IK31" s="14"/>
      <c r="IL31" s="14"/>
      <c r="IM31" s="14"/>
      <c r="IN31" s="14"/>
      <c r="IO31" s="14"/>
      <c r="IP31" s="14"/>
      <c r="IQ31" s="14"/>
      <c r="IR31" s="14"/>
      <c r="IS31" s="14"/>
      <c r="IT31" s="14"/>
      <c r="IU31" s="14"/>
      <c r="IV31" s="14"/>
      <c r="IW31" s="14"/>
      <c r="IX31" s="14"/>
      <c r="IY31" s="14"/>
      <c r="IZ31" s="14"/>
      <c r="JA31" s="14"/>
      <c r="JB31" s="14"/>
      <c r="JC31" s="14"/>
      <c r="JD31" s="14"/>
      <c r="JE31" s="14"/>
      <c r="JF31" s="14"/>
    </row>
    <row r="32" spans="1:266" s="27" customFormat="1" ht="35.1" customHeight="1" x14ac:dyDescent="0.2">
      <c r="A32" s="18" t="s">
        <v>371</v>
      </c>
      <c r="B32" s="121"/>
      <c r="C32" s="18" t="s">
        <v>372</v>
      </c>
      <c r="D32" s="18" t="s">
        <v>372</v>
      </c>
      <c r="E32" s="123">
        <v>1212</v>
      </c>
      <c r="F32" s="22"/>
      <c r="G32" s="22"/>
      <c r="H32" s="22"/>
      <c r="I32" s="22"/>
      <c r="J32" s="142"/>
      <c r="K32" s="142"/>
      <c r="L32" s="142"/>
      <c r="M32" s="142"/>
      <c r="N32" s="165" t="s">
        <v>882</v>
      </c>
      <c r="O32" s="22" t="s">
        <v>633</v>
      </c>
      <c r="P32" s="22" t="s">
        <v>633</v>
      </c>
      <c r="Q32" s="22" t="str">
        <f>IFERROR(VLOOKUP(A32,'[1]Compil Arr.Eval+Surv'!$C$2:$M$187,11,FALSE),"")</f>
        <v>PSEE &amp; SPAS Cat. A</v>
      </c>
      <c r="R32" s="98"/>
      <c r="S32" s="98"/>
      <c r="T32" s="98" t="str">
        <f>IF(J32&lt;&gt;"","Etat chimique",IFERROR(VLOOKUP(A32,'[1]Compil Arr.Eval+Surv'!$C$2:$M$187,11,FALSE),""))</f>
        <v>PSEE &amp; SPAS Cat. A</v>
      </c>
      <c r="U32" s="39" t="s">
        <v>790</v>
      </c>
      <c r="V32" s="39" t="s">
        <v>790</v>
      </c>
      <c r="W32" s="39" t="s">
        <v>790</v>
      </c>
      <c r="X32" s="39" t="s">
        <v>790</v>
      </c>
      <c r="Y32" s="39" t="s">
        <v>790</v>
      </c>
      <c r="Z32" s="39">
        <f>AI32</f>
        <v>0.5</v>
      </c>
      <c r="AA32" s="42" t="s">
        <v>1100</v>
      </c>
      <c r="AB32" s="42" t="s">
        <v>918</v>
      </c>
      <c r="AC32" s="42">
        <v>41236</v>
      </c>
      <c r="AD32" s="86" t="s">
        <v>882</v>
      </c>
      <c r="AE32" s="86">
        <v>0.5</v>
      </c>
      <c r="AF32" s="86" t="s">
        <v>854</v>
      </c>
      <c r="AG32" s="86">
        <v>0.1</v>
      </c>
      <c r="AH32" s="86">
        <v>13</v>
      </c>
      <c r="AI32" s="86">
        <v>0.5</v>
      </c>
      <c r="AJ32" s="86" t="s">
        <v>854</v>
      </c>
      <c r="AK32" s="86">
        <v>0.05</v>
      </c>
      <c r="AL32" s="86" t="s">
        <v>854</v>
      </c>
      <c r="AM32" s="86">
        <v>1.3</v>
      </c>
      <c r="AN32" s="86">
        <v>0.05</v>
      </c>
      <c r="AO32" s="86" t="s">
        <v>854</v>
      </c>
      <c r="AP32" s="86" t="s">
        <v>818</v>
      </c>
      <c r="AQ32" s="69">
        <v>10</v>
      </c>
      <c r="AR32" s="70">
        <v>0.5</v>
      </c>
      <c r="AS32" s="69">
        <v>10</v>
      </c>
      <c r="AT32" s="70">
        <v>13</v>
      </c>
      <c r="AU32" s="52">
        <v>100</v>
      </c>
      <c r="AV32" s="52">
        <v>0.05</v>
      </c>
      <c r="AW32" s="53">
        <v>100</v>
      </c>
      <c r="AX32" s="52">
        <v>1.3</v>
      </c>
      <c r="AY32" s="48" t="s">
        <v>789</v>
      </c>
      <c r="AZ32" s="48">
        <v>1.0500000000000003</v>
      </c>
      <c r="BA32" s="44" t="s">
        <v>789</v>
      </c>
      <c r="BB32" s="44">
        <v>0.10500000000000001</v>
      </c>
      <c r="BC32" s="57">
        <v>90</v>
      </c>
      <c r="BD32" s="75">
        <v>66</v>
      </c>
      <c r="BE32" s="57">
        <v>6</v>
      </c>
      <c r="BF32" s="57">
        <v>6</v>
      </c>
      <c r="BG32" s="61">
        <v>300</v>
      </c>
      <c r="BH32" s="61">
        <v>30</v>
      </c>
      <c r="BI32" s="61">
        <v>3</v>
      </c>
      <c r="BJ32" s="61">
        <v>3</v>
      </c>
      <c r="BK32" s="65" t="s">
        <v>790</v>
      </c>
      <c r="BL32" s="65">
        <v>0.1</v>
      </c>
      <c r="BM32" s="65" t="s">
        <v>1140</v>
      </c>
      <c r="BN32" s="65" t="s">
        <v>1517</v>
      </c>
      <c r="BO32" s="14"/>
      <c r="BP32" s="14"/>
      <c r="BQ32" s="14"/>
      <c r="BR32" s="14"/>
      <c r="BS32" s="14"/>
      <c r="BT32" s="14"/>
      <c r="BU32" s="14"/>
      <c r="BV32" s="14"/>
      <c r="BW32" s="14"/>
      <c r="BX32" s="14"/>
      <c r="BY32" s="14"/>
      <c r="BZ32" s="14"/>
      <c r="CA32" s="14"/>
      <c r="CB32" s="14"/>
      <c r="CC32" s="14"/>
      <c r="CD32" s="14"/>
      <c r="CE32" s="14"/>
      <c r="CF32" s="14"/>
      <c r="CG32" s="14"/>
      <c r="CH32" s="14"/>
      <c r="CI32" s="14"/>
      <c r="CJ32" s="14"/>
      <c r="CK32" s="14"/>
      <c r="CL32" s="14"/>
      <c r="CM32" s="14"/>
      <c r="CN32" s="14"/>
      <c r="CO32" s="14"/>
      <c r="CP32" s="14"/>
      <c r="CQ32" s="14"/>
      <c r="CR32" s="14"/>
      <c r="CS32" s="14"/>
      <c r="CT32" s="14"/>
      <c r="CU32" s="14"/>
      <c r="CV32" s="14"/>
      <c r="CW32" s="14"/>
      <c r="CX32" s="14"/>
      <c r="CY32" s="14"/>
      <c r="CZ32" s="14"/>
      <c r="DA32" s="14"/>
      <c r="DB32" s="14"/>
      <c r="DC32" s="14"/>
      <c r="DD32" s="14"/>
      <c r="DE32" s="14"/>
      <c r="DF32" s="14"/>
      <c r="DG32" s="14"/>
      <c r="DH32" s="14"/>
      <c r="DI32" s="14"/>
      <c r="DJ32" s="14"/>
      <c r="DK32" s="14"/>
      <c r="DL32" s="14"/>
      <c r="DM32" s="14"/>
      <c r="DN32" s="14"/>
      <c r="DO32" s="14"/>
      <c r="DP32" s="14"/>
      <c r="DQ32" s="14"/>
      <c r="DR32" s="14"/>
      <c r="DS32" s="14"/>
      <c r="DT32" s="14"/>
      <c r="DU32" s="14"/>
      <c r="DV32" s="14"/>
      <c r="DW32" s="14"/>
      <c r="DX32" s="14"/>
      <c r="DY32" s="14"/>
      <c r="DZ32" s="14"/>
      <c r="EA32" s="14"/>
      <c r="EB32" s="14"/>
      <c r="EC32" s="14"/>
      <c r="ED32" s="14"/>
      <c r="EE32" s="14"/>
      <c r="EF32" s="14"/>
      <c r="EG32" s="14"/>
      <c r="EH32" s="14"/>
      <c r="EI32" s="14"/>
      <c r="EJ32" s="14"/>
      <c r="EK32" s="14"/>
      <c r="EL32" s="14"/>
      <c r="EM32" s="14"/>
      <c r="EN32" s="14"/>
      <c r="EO32" s="14"/>
      <c r="EP32" s="14"/>
      <c r="EQ32" s="14"/>
      <c r="ER32" s="14"/>
      <c r="ES32" s="14"/>
      <c r="ET32" s="14"/>
      <c r="EU32" s="14"/>
      <c r="EV32" s="14"/>
      <c r="EW32" s="14"/>
      <c r="EX32" s="14"/>
      <c r="EY32" s="14"/>
      <c r="EZ32" s="14"/>
      <c r="FA32" s="14"/>
      <c r="FB32" s="14"/>
      <c r="FC32" s="14"/>
      <c r="FD32" s="14"/>
      <c r="FE32" s="14"/>
      <c r="FF32" s="14"/>
      <c r="FG32" s="14"/>
      <c r="FH32" s="14"/>
      <c r="FI32" s="14"/>
      <c r="FJ32" s="14"/>
      <c r="FK32" s="14"/>
      <c r="FL32" s="14"/>
      <c r="FM32" s="14"/>
      <c r="FN32" s="14"/>
      <c r="FO32" s="14"/>
      <c r="FP32" s="14"/>
      <c r="FQ32" s="14"/>
      <c r="FR32" s="14"/>
      <c r="FS32" s="14"/>
      <c r="FT32" s="14"/>
      <c r="FU32" s="14"/>
      <c r="FV32" s="14"/>
      <c r="FW32" s="14"/>
      <c r="FX32" s="14"/>
      <c r="FY32" s="14"/>
      <c r="FZ32" s="14"/>
      <c r="GA32" s="14"/>
      <c r="GB32" s="14"/>
      <c r="GC32" s="14"/>
      <c r="GD32" s="14"/>
      <c r="GE32" s="14"/>
      <c r="GF32" s="14"/>
      <c r="GG32" s="14"/>
      <c r="GH32" s="14"/>
      <c r="GI32" s="14"/>
      <c r="GJ32" s="14"/>
      <c r="GK32" s="14"/>
      <c r="GL32" s="14"/>
      <c r="GM32" s="14"/>
      <c r="GN32" s="14"/>
      <c r="GO32" s="14"/>
      <c r="GP32" s="14"/>
      <c r="GQ32" s="14"/>
      <c r="GR32" s="14"/>
      <c r="GS32" s="14"/>
      <c r="GT32" s="14"/>
      <c r="GU32" s="14"/>
      <c r="GV32" s="14"/>
      <c r="GW32" s="14"/>
      <c r="GX32" s="14"/>
      <c r="GY32" s="14"/>
      <c r="GZ32" s="14"/>
      <c r="HA32" s="14"/>
      <c r="HB32" s="14"/>
      <c r="HC32" s="14"/>
      <c r="HD32" s="14"/>
      <c r="HE32" s="14"/>
      <c r="HF32" s="14"/>
      <c r="HG32" s="14"/>
      <c r="HH32" s="14"/>
      <c r="HI32" s="14"/>
      <c r="HJ32" s="14"/>
      <c r="HK32" s="14"/>
      <c r="HL32" s="14"/>
      <c r="HM32" s="14"/>
      <c r="HN32" s="14"/>
      <c r="HO32" s="14"/>
      <c r="HP32" s="14"/>
      <c r="HQ32" s="14"/>
      <c r="HR32" s="14"/>
      <c r="HS32" s="14"/>
      <c r="HT32" s="14"/>
      <c r="HU32" s="14"/>
      <c r="HV32" s="14"/>
      <c r="HW32" s="14"/>
      <c r="HX32" s="14"/>
      <c r="HY32" s="14"/>
      <c r="HZ32" s="14"/>
      <c r="IA32" s="14"/>
      <c r="IB32" s="14"/>
      <c r="IC32" s="14"/>
      <c r="ID32" s="14"/>
      <c r="IE32" s="14"/>
      <c r="IF32" s="14"/>
      <c r="IG32" s="14"/>
      <c r="IH32" s="14"/>
      <c r="II32" s="14"/>
      <c r="IJ32" s="14"/>
      <c r="IK32" s="14"/>
      <c r="IL32" s="14"/>
      <c r="IM32" s="14"/>
      <c r="IN32" s="14"/>
      <c r="IO32" s="14"/>
      <c r="IP32" s="14"/>
      <c r="IQ32" s="14"/>
      <c r="IR32" s="14"/>
      <c r="IS32" s="14"/>
      <c r="IT32" s="14"/>
      <c r="IU32" s="14"/>
      <c r="IV32" s="14"/>
      <c r="IW32" s="14"/>
      <c r="IX32" s="14"/>
      <c r="IY32" s="14"/>
      <c r="IZ32" s="14"/>
      <c r="JA32" s="14"/>
      <c r="JB32" s="14"/>
      <c r="JC32" s="14"/>
      <c r="JD32" s="14"/>
      <c r="JE32" s="14"/>
      <c r="JF32" s="14"/>
    </row>
    <row r="33" spans="1:266" s="27" customFormat="1" ht="35.1" customHeight="1" x14ac:dyDescent="0.2">
      <c r="A33" s="33" t="s">
        <v>1047</v>
      </c>
      <c r="B33" s="125"/>
      <c r="C33" s="33" t="s">
        <v>1299</v>
      </c>
      <c r="D33" s="33" t="s">
        <v>1049</v>
      </c>
      <c r="E33" s="126">
        <v>2814</v>
      </c>
      <c r="F33" s="22"/>
      <c r="G33" s="22"/>
      <c r="H33" s="22"/>
      <c r="I33" s="22"/>
      <c r="J33" s="142"/>
      <c r="K33" s="142"/>
      <c r="L33" s="142"/>
      <c r="M33" s="142"/>
      <c r="N33" s="165"/>
      <c r="O33" s="22"/>
      <c r="P33" s="22"/>
      <c r="Q33" s="22" t="str">
        <f>IFERROR(VLOOKUP(A33,'[1]Compil Arr.Eval+Surv'!$C$2:$M$187,11,FALSE),"")</f>
        <v/>
      </c>
      <c r="R33" s="98"/>
      <c r="S33" s="98"/>
      <c r="T33" s="98" t="str">
        <f>IF(J33&lt;&gt;"","Etat chimique",IFERROR(VLOOKUP(A33,'[1]Compil Arr.Eval+Surv'!$C$2:$M$187,11,FALSE),""))</f>
        <v/>
      </c>
      <c r="U33" s="39" t="s">
        <v>790</v>
      </c>
      <c r="V33" s="39" t="s">
        <v>790</v>
      </c>
      <c r="W33" s="39" t="s">
        <v>790</v>
      </c>
      <c r="X33" s="39" t="s">
        <v>790</v>
      </c>
      <c r="Y33" s="39" t="s">
        <v>790</v>
      </c>
      <c r="Z33" s="39" t="s">
        <v>790</v>
      </c>
      <c r="AA33" s="42" t="s">
        <v>1259</v>
      </c>
      <c r="AB33" s="42" t="s">
        <v>921</v>
      </c>
      <c r="AC33" s="42" t="s">
        <v>779</v>
      </c>
      <c r="AD33" s="86" t="s">
        <v>276</v>
      </c>
      <c r="AE33" s="148" t="s">
        <v>791</v>
      </c>
      <c r="AF33" s="86" t="s">
        <v>790</v>
      </c>
      <c r="AG33" s="86" t="s">
        <v>791</v>
      </c>
      <c r="AH33" s="86" t="s">
        <v>791</v>
      </c>
      <c r="AI33" s="148" t="s">
        <v>275</v>
      </c>
      <c r="AJ33" s="86" t="s">
        <v>790</v>
      </c>
      <c r="AK33" s="86" t="s">
        <v>791</v>
      </c>
      <c r="AL33" s="86" t="s">
        <v>790</v>
      </c>
      <c r="AM33" s="86" t="s">
        <v>791</v>
      </c>
      <c r="AN33" s="86" t="s">
        <v>275</v>
      </c>
      <c r="AO33" s="86" t="s">
        <v>790</v>
      </c>
      <c r="AP33" s="86" t="s">
        <v>818</v>
      </c>
      <c r="AQ33" s="71">
        <v>50</v>
      </c>
      <c r="AR33" s="72">
        <v>6</v>
      </c>
      <c r="AS33" s="72" t="s">
        <v>790</v>
      </c>
      <c r="AT33" s="72" t="s">
        <v>791</v>
      </c>
      <c r="AU33" s="55" t="s">
        <v>790</v>
      </c>
      <c r="AV33" s="55" t="s">
        <v>791</v>
      </c>
      <c r="AW33" s="55" t="s">
        <v>790</v>
      </c>
      <c r="AX33" s="55" t="s">
        <v>791</v>
      </c>
      <c r="AY33" s="48" t="s">
        <v>790</v>
      </c>
      <c r="AZ33" s="48" t="s">
        <v>791</v>
      </c>
      <c r="BA33" s="44" t="s">
        <v>790</v>
      </c>
      <c r="BB33" s="44" t="s">
        <v>791</v>
      </c>
      <c r="BC33" s="57" t="s">
        <v>790</v>
      </c>
      <c r="BD33" s="76" t="s">
        <v>791</v>
      </c>
      <c r="BE33" s="130" t="s">
        <v>791</v>
      </c>
      <c r="BF33" s="130" t="s">
        <v>791</v>
      </c>
      <c r="BG33" s="61" t="s">
        <v>790</v>
      </c>
      <c r="BH33" s="61" t="s">
        <v>791</v>
      </c>
      <c r="BI33" s="82" t="s">
        <v>791</v>
      </c>
      <c r="BJ33" s="82" t="s">
        <v>791</v>
      </c>
      <c r="BK33" s="65" t="s">
        <v>790</v>
      </c>
      <c r="BL33" s="65" t="s">
        <v>792</v>
      </c>
      <c r="BM33" s="66" t="s">
        <v>276</v>
      </c>
      <c r="BN33" s="66"/>
      <c r="BO33" s="14"/>
      <c r="BP33" s="14"/>
      <c r="BQ33" s="14"/>
      <c r="BR33" s="14"/>
      <c r="BS33" s="14"/>
      <c r="BT33" s="14"/>
      <c r="BU33" s="14"/>
      <c r="BV33" s="14"/>
      <c r="BW33" s="14"/>
      <c r="BX33" s="14"/>
      <c r="BY33" s="14"/>
      <c r="BZ33" s="14"/>
      <c r="CA33" s="14"/>
      <c r="CB33" s="14"/>
      <c r="CC33" s="14"/>
      <c r="CD33" s="14"/>
      <c r="CE33" s="14"/>
      <c r="CF33" s="14"/>
      <c r="CG33" s="14"/>
      <c r="CH33" s="14"/>
      <c r="CI33" s="14"/>
      <c r="CJ33" s="14"/>
      <c r="CK33" s="14"/>
      <c r="CL33" s="14"/>
      <c r="CM33" s="14"/>
      <c r="CN33" s="14"/>
      <c r="CO33" s="14"/>
      <c r="CP33" s="14"/>
      <c r="CQ33" s="14"/>
      <c r="CR33" s="14"/>
      <c r="CS33" s="14"/>
      <c r="CT33" s="14"/>
      <c r="CU33" s="14"/>
      <c r="CV33" s="14"/>
      <c r="CW33" s="14"/>
      <c r="CX33" s="14"/>
      <c r="CY33" s="14"/>
      <c r="CZ33" s="14"/>
      <c r="DA33" s="14"/>
      <c r="DB33" s="14"/>
      <c r="DC33" s="14"/>
      <c r="DD33" s="14"/>
      <c r="DE33" s="14"/>
      <c r="DF33" s="14"/>
      <c r="DG33" s="14"/>
      <c r="DH33" s="14"/>
      <c r="DI33" s="14"/>
      <c r="DJ33" s="14"/>
      <c r="DK33" s="14"/>
      <c r="DL33" s="14"/>
      <c r="DM33" s="14"/>
      <c r="DN33" s="14"/>
      <c r="DO33" s="14"/>
      <c r="DP33" s="14"/>
      <c r="DQ33" s="14"/>
      <c r="DR33" s="14"/>
      <c r="DS33" s="14"/>
      <c r="DT33" s="14"/>
      <c r="DU33" s="14"/>
      <c r="DV33" s="14"/>
      <c r="DW33" s="14"/>
      <c r="DX33" s="14"/>
      <c r="DY33" s="14"/>
      <c r="DZ33" s="14"/>
      <c r="EA33" s="14"/>
      <c r="EB33" s="14"/>
      <c r="EC33" s="14"/>
      <c r="ED33" s="14"/>
      <c r="EE33" s="14"/>
      <c r="EF33" s="14"/>
      <c r="EG33" s="14"/>
      <c r="EH33" s="14"/>
      <c r="EI33" s="14"/>
      <c r="EJ33" s="14"/>
      <c r="EK33" s="14"/>
      <c r="EL33" s="14"/>
      <c r="EM33" s="14"/>
      <c r="EN33" s="14"/>
      <c r="EO33" s="14"/>
      <c r="EP33" s="14"/>
      <c r="EQ33" s="14"/>
      <c r="ER33" s="14"/>
      <c r="ES33" s="14"/>
      <c r="ET33" s="14"/>
      <c r="EU33" s="14"/>
      <c r="EV33" s="14"/>
      <c r="EW33" s="14"/>
      <c r="EX33" s="14"/>
      <c r="EY33" s="14"/>
      <c r="EZ33" s="14"/>
      <c r="FA33" s="14"/>
      <c r="FB33" s="14"/>
      <c r="FC33" s="14"/>
      <c r="FD33" s="14"/>
      <c r="FE33" s="14"/>
      <c r="FF33" s="14"/>
      <c r="FG33" s="14"/>
      <c r="FH33" s="14"/>
      <c r="FI33" s="14"/>
      <c r="FJ33" s="14"/>
      <c r="FK33" s="14"/>
      <c r="FL33" s="14"/>
      <c r="FM33" s="14"/>
      <c r="FN33" s="14"/>
      <c r="FO33" s="14"/>
      <c r="FP33" s="14"/>
      <c r="FQ33" s="14"/>
      <c r="FR33" s="14"/>
      <c r="FS33" s="14"/>
      <c r="FT33" s="14"/>
      <c r="FU33" s="14"/>
      <c r="FV33" s="14"/>
      <c r="FW33" s="14"/>
      <c r="FX33" s="14"/>
      <c r="FY33" s="14"/>
      <c r="FZ33" s="14"/>
      <c r="GA33" s="14"/>
      <c r="GB33" s="14"/>
      <c r="GC33" s="14"/>
      <c r="GD33" s="14"/>
      <c r="GE33" s="14"/>
      <c r="GF33" s="14"/>
      <c r="GG33" s="14"/>
      <c r="GH33" s="14"/>
      <c r="GI33" s="14"/>
      <c r="GJ33" s="14"/>
      <c r="GK33" s="14"/>
      <c r="GL33" s="14"/>
      <c r="GM33" s="14"/>
      <c r="GN33" s="14"/>
      <c r="GO33" s="14"/>
      <c r="GP33" s="14"/>
      <c r="GQ33" s="14"/>
      <c r="GR33" s="14"/>
      <c r="GS33" s="14"/>
      <c r="GT33" s="14"/>
      <c r="GU33" s="14"/>
      <c r="GV33" s="14"/>
      <c r="GW33" s="14"/>
      <c r="GX33" s="14"/>
      <c r="GY33" s="14"/>
      <c r="GZ33" s="14"/>
      <c r="HA33" s="14"/>
      <c r="HB33" s="14"/>
      <c r="HC33" s="14"/>
      <c r="HD33" s="14"/>
      <c r="HE33" s="14"/>
      <c r="HF33" s="14"/>
      <c r="HG33" s="14"/>
      <c r="HH33" s="14"/>
      <c r="HI33" s="14"/>
      <c r="HJ33" s="14"/>
      <c r="HK33" s="14"/>
      <c r="HL33" s="14"/>
      <c r="HM33" s="14"/>
      <c r="HN33" s="14"/>
      <c r="HO33" s="14"/>
      <c r="HP33" s="14"/>
      <c r="HQ33" s="14"/>
      <c r="HR33" s="14"/>
      <c r="HS33" s="14"/>
      <c r="HT33" s="14"/>
      <c r="HU33" s="14"/>
      <c r="HV33" s="14"/>
      <c r="HW33" s="14"/>
      <c r="HX33" s="14"/>
      <c r="HY33" s="14"/>
      <c r="HZ33" s="14"/>
      <c r="IA33" s="14"/>
      <c r="IB33" s="14"/>
      <c r="IC33" s="14"/>
      <c r="ID33" s="14"/>
      <c r="IE33" s="14"/>
      <c r="IF33" s="14"/>
      <c r="IG33" s="14"/>
      <c r="IH33" s="14"/>
      <c r="II33" s="14"/>
      <c r="IJ33" s="14"/>
      <c r="IK33" s="14"/>
      <c r="IL33" s="14"/>
      <c r="IM33" s="14"/>
      <c r="IN33" s="14"/>
      <c r="IO33" s="14"/>
      <c r="IP33" s="14"/>
      <c r="IQ33" s="14"/>
      <c r="IR33" s="14"/>
      <c r="IS33" s="14"/>
      <c r="IT33" s="14"/>
      <c r="IU33" s="14"/>
      <c r="IV33" s="14"/>
      <c r="IW33" s="14"/>
      <c r="IX33" s="14"/>
      <c r="IY33" s="14"/>
      <c r="IZ33" s="14"/>
      <c r="JA33" s="14"/>
      <c r="JB33" s="14"/>
      <c r="JC33" s="14"/>
      <c r="JD33" s="14"/>
      <c r="JE33" s="14"/>
      <c r="JF33" s="14"/>
    </row>
    <row r="34" spans="1:266" ht="35.1" customHeight="1" x14ac:dyDescent="0.2">
      <c r="A34" s="33" t="s">
        <v>1051</v>
      </c>
      <c r="B34" s="173"/>
      <c r="C34" s="33" t="s">
        <v>1300</v>
      </c>
      <c r="D34" s="33" t="s">
        <v>1050</v>
      </c>
      <c r="E34" s="126">
        <v>2815</v>
      </c>
      <c r="F34" s="22"/>
      <c r="G34" s="22"/>
      <c r="H34" s="22"/>
      <c r="I34" s="22"/>
      <c r="J34" s="142"/>
      <c r="K34" s="142"/>
      <c r="L34" s="142"/>
      <c r="M34" s="142"/>
      <c r="N34" s="165"/>
      <c r="O34" s="22"/>
      <c r="P34" s="22"/>
      <c r="Q34" s="22" t="str">
        <f>IFERROR(VLOOKUP(A34,'[1]Compil Arr.Eval+Surv'!$C$2:$M$187,11,FALSE),"")</f>
        <v/>
      </c>
      <c r="R34" s="98"/>
      <c r="S34" s="98"/>
      <c r="T34" s="98" t="str">
        <f>IF(J34&lt;&gt;"","Etat chimique",IFERROR(VLOOKUP(A34,'[1]Compil Arr.Eval+Surv'!$C$2:$M$187,11,FALSE),""))</f>
        <v/>
      </c>
      <c r="U34" s="39" t="s">
        <v>790</v>
      </c>
      <c r="V34" s="39" t="s">
        <v>790</v>
      </c>
      <c r="W34" s="39" t="s">
        <v>790</v>
      </c>
      <c r="X34" s="39" t="s">
        <v>790</v>
      </c>
      <c r="Y34" s="39" t="s">
        <v>790</v>
      </c>
      <c r="Z34" s="39" t="s">
        <v>790</v>
      </c>
      <c r="AA34" s="42" t="s">
        <v>1259</v>
      </c>
      <c r="AB34" s="42" t="s">
        <v>921</v>
      </c>
      <c r="AC34" s="42" t="s">
        <v>779</v>
      </c>
      <c r="AD34" s="86" t="s">
        <v>276</v>
      </c>
      <c r="AE34" s="148" t="s">
        <v>791</v>
      </c>
      <c r="AF34" s="86" t="s">
        <v>790</v>
      </c>
      <c r="AG34" s="86" t="s">
        <v>791</v>
      </c>
      <c r="AH34" s="86" t="s">
        <v>791</v>
      </c>
      <c r="AI34" s="148" t="s">
        <v>275</v>
      </c>
      <c r="AJ34" s="86" t="s">
        <v>790</v>
      </c>
      <c r="AK34" s="86" t="s">
        <v>791</v>
      </c>
      <c r="AL34" s="86" t="s">
        <v>790</v>
      </c>
      <c r="AM34" s="86" t="s">
        <v>791</v>
      </c>
      <c r="AN34" s="86" t="s">
        <v>275</v>
      </c>
      <c r="AO34" s="86" t="s">
        <v>790</v>
      </c>
      <c r="AP34" s="86" t="s">
        <v>818</v>
      </c>
      <c r="AQ34" s="71">
        <v>50</v>
      </c>
      <c r="AR34" s="72">
        <v>6</v>
      </c>
      <c r="AS34" s="72" t="s">
        <v>790</v>
      </c>
      <c r="AT34" s="72" t="s">
        <v>791</v>
      </c>
      <c r="AU34" s="55" t="s">
        <v>790</v>
      </c>
      <c r="AV34" s="55" t="s">
        <v>791</v>
      </c>
      <c r="AW34" s="55" t="s">
        <v>790</v>
      </c>
      <c r="AX34" s="55" t="s">
        <v>791</v>
      </c>
      <c r="AY34" s="48" t="s">
        <v>790</v>
      </c>
      <c r="AZ34" s="48" t="s">
        <v>791</v>
      </c>
      <c r="BA34" s="44" t="s">
        <v>790</v>
      </c>
      <c r="BB34" s="44" t="s">
        <v>791</v>
      </c>
      <c r="BC34" s="57" t="s">
        <v>790</v>
      </c>
      <c r="BD34" s="76" t="s">
        <v>791</v>
      </c>
      <c r="BE34" s="130" t="s">
        <v>791</v>
      </c>
      <c r="BF34" s="130" t="s">
        <v>791</v>
      </c>
      <c r="BG34" s="61" t="s">
        <v>790</v>
      </c>
      <c r="BH34" s="61" t="s">
        <v>791</v>
      </c>
      <c r="BI34" s="82" t="s">
        <v>791</v>
      </c>
      <c r="BJ34" s="82" t="s">
        <v>791</v>
      </c>
      <c r="BK34" s="65" t="s">
        <v>790</v>
      </c>
      <c r="BL34" s="65" t="s">
        <v>792</v>
      </c>
      <c r="BM34" s="66" t="s">
        <v>276</v>
      </c>
      <c r="BN34" s="66"/>
    </row>
    <row r="35" spans="1:266" ht="35.1" customHeight="1" x14ac:dyDescent="0.2">
      <c r="A35" s="18" t="s">
        <v>214</v>
      </c>
      <c r="B35" s="121"/>
      <c r="C35" s="18" t="s">
        <v>723</v>
      </c>
      <c r="D35" s="18" t="s">
        <v>723</v>
      </c>
      <c r="E35" s="123">
        <v>1090</v>
      </c>
      <c r="F35" s="22"/>
      <c r="G35" s="22"/>
      <c r="H35" s="22">
        <v>37</v>
      </c>
      <c r="I35" s="22" t="s">
        <v>431</v>
      </c>
      <c r="J35" s="142">
        <v>37</v>
      </c>
      <c r="K35" s="142" t="s">
        <v>431</v>
      </c>
      <c r="L35" s="142" t="s">
        <v>1227</v>
      </c>
      <c r="M35" s="142" t="s">
        <v>1228</v>
      </c>
      <c r="N35" s="165" t="s">
        <v>1229</v>
      </c>
      <c r="O35" s="22"/>
      <c r="P35" s="22" t="s">
        <v>634</v>
      </c>
      <c r="Q35" s="22" t="str">
        <f>IFERROR(VLOOKUP(A35,'[1]Compil Arr.Eval+Surv'!$C$2:$M$187,11,FALSE),"")</f>
        <v/>
      </c>
      <c r="R35" s="98"/>
      <c r="S35" s="98" t="s">
        <v>1114</v>
      </c>
      <c r="T35" s="98" t="str">
        <f>IF(J35&lt;&gt;"","Etat chimique",IFERROR(VLOOKUP(A35,'[1]Compil Arr.Eval+Surv'!$C$2:$M$187,11,FALSE),""))</f>
        <v>Etat chimique</v>
      </c>
      <c r="U35" s="39" t="s">
        <v>1199</v>
      </c>
      <c r="V35" s="39" t="s">
        <v>1199</v>
      </c>
      <c r="W35" s="39" t="s">
        <v>1199</v>
      </c>
      <c r="X35" s="39" t="s">
        <v>1199</v>
      </c>
      <c r="Y35" s="39" t="s">
        <v>1199</v>
      </c>
      <c r="Z35" s="39" t="s">
        <v>790</v>
      </c>
      <c r="AA35" s="42" t="s">
        <v>1522</v>
      </c>
      <c r="AB35" s="42" t="s">
        <v>1129</v>
      </c>
      <c r="AC35" s="42" t="s">
        <v>929</v>
      </c>
      <c r="AD35" s="86" t="s">
        <v>1233</v>
      </c>
      <c r="AE35" s="86" t="s">
        <v>1199</v>
      </c>
      <c r="AF35" s="86" t="s">
        <v>1199</v>
      </c>
      <c r="AG35" s="86" t="s">
        <v>1199</v>
      </c>
      <c r="AH35" s="86" t="s">
        <v>791</v>
      </c>
      <c r="AI35" s="86" t="s">
        <v>1199</v>
      </c>
      <c r="AJ35" s="86" t="s">
        <v>1199</v>
      </c>
      <c r="AK35" s="86" t="s">
        <v>1199</v>
      </c>
      <c r="AL35" s="86" t="s">
        <v>1199</v>
      </c>
      <c r="AM35" s="86" t="s">
        <v>791</v>
      </c>
      <c r="AN35" s="86" t="s">
        <v>1199</v>
      </c>
      <c r="AO35" s="86" t="s">
        <v>1199</v>
      </c>
      <c r="AP35" s="86" t="s">
        <v>1199</v>
      </c>
      <c r="AQ35" s="69" t="s">
        <v>837</v>
      </c>
      <c r="AR35" s="70" t="s">
        <v>837</v>
      </c>
      <c r="AS35" s="69" t="s">
        <v>837</v>
      </c>
      <c r="AT35" s="70" t="s">
        <v>837</v>
      </c>
      <c r="AU35" s="52" t="s">
        <v>837</v>
      </c>
      <c r="AV35" s="52" t="s">
        <v>837</v>
      </c>
      <c r="AW35" s="53" t="s">
        <v>837</v>
      </c>
      <c r="AX35" s="52" t="s">
        <v>837</v>
      </c>
      <c r="AY35" s="48" t="s">
        <v>837</v>
      </c>
      <c r="AZ35" s="48" t="s">
        <v>837</v>
      </c>
      <c r="BA35" s="44" t="s">
        <v>837</v>
      </c>
      <c r="BB35" s="44" t="s">
        <v>837</v>
      </c>
      <c r="BC35" s="57" t="s">
        <v>837</v>
      </c>
      <c r="BD35" s="75" t="s">
        <v>837</v>
      </c>
      <c r="BE35" s="57" t="s">
        <v>837</v>
      </c>
      <c r="BF35" s="57" t="s">
        <v>837</v>
      </c>
      <c r="BG35" s="61" t="s">
        <v>837</v>
      </c>
      <c r="BH35" s="61" t="s">
        <v>837</v>
      </c>
      <c r="BI35" s="61" t="s">
        <v>837</v>
      </c>
      <c r="BJ35" s="61" t="s">
        <v>837</v>
      </c>
      <c r="BK35" s="65" t="s">
        <v>837</v>
      </c>
      <c r="BL35" s="65" t="s">
        <v>837</v>
      </c>
      <c r="BM35" s="65" t="s">
        <v>837</v>
      </c>
      <c r="BN35" s="65"/>
    </row>
    <row r="36" spans="1:266" ht="35.1" customHeight="1" x14ac:dyDescent="0.2">
      <c r="A36" s="18" t="s">
        <v>212</v>
      </c>
      <c r="B36" s="121"/>
      <c r="C36" s="18" t="s">
        <v>719</v>
      </c>
      <c r="D36" s="18" t="s">
        <v>719</v>
      </c>
      <c r="E36" s="123">
        <v>1089</v>
      </c>
      <c r="F36" s="22"/>
      <c r="G36" s="22"/>
      <c r="H36" s="22">
        <v>37</v>
      </c>
      <c r="I36" s="22" t="s">
        <v>431</v>
      </c>
      <c r="J36" s="142">
        <v>37</v>
      </c>
      <c r="K36" s="142" t="s">
        <v>431</v>
      </c>
      <c r="L36" s="142" t="s">
        <v>1227</v>
      </c>
      <c r="M36" s="142" t="s">
        <v>1228</v>
      </c>
      <c r="N36" s="165" t="s">
        <v>1229</v>
      </c>
      <c r="O36" s="22"/>
      <c r="P36" s="22" t="s">
        <v>634</v>
      </c>
      <c r="Q36" s="22" t="str">
        <f>IFERROR(VLOOKUP(A36,'[1]Compil Arr.Eval+Surv'!$C$2:$M$187,11,FALSE),"")</f>
        <v/>
      </c>
      <c r="R36" s="98"/>
      <c r="S36" s="98" t="s">
        <v>1114</v>
      </c>
      <c r="T36" s="98" t="str">
        <f>IF(J36&lt;&gt;"","Etat chimique",IFERROR(VLOOKUP(A36,'[1]Compil Arr.Eval+Surv'!$C$2:$M$187,11,FALSE),""))</f>
        <v>Etat chimique</v>
      </c>
      <c r="U36" s="39" t="s">
        <v>1199</v>
      </c>
      <c r="V36" s="39" t="s">
        <v>1199</v>
      </c>
      <c r="W36" s="39" t="s">
        <v>1199</v>
      </c>
      <c r="X36" s="39" t="s">
        <v>1199</v>
      </c>
      <c r="Y36" s="39" t="s">
        <v>1199</v>
      </c>
      <c r="Z36" s="39" t="s">
        <v>790</v>
      </c>
      <c r="AA36" s="42" t="s">
        <v>1522</v>
      </c>
      <c r="AB36" s="42" t="s">
        <v>1129</v>
      </c>
      <c r="AC36" s="42" t="s">
        <v>929</v>
      </c>
      <c r="AD36" s="86" t="s">
        <v>1233</v>
      </c>
      <c r="AE36" s="86" t="s">
        <v>1199</v>
      </c>
      <c r="AF36" s="86" t="s">
        <v>1199</v>
      </c>
      <c r="AG36" s="86" t="s">
        <v>1199</v>
      </c>
      <c r="AH36" s="86" t="s">
        <v>791</v>
      </c>
      <c r="AI36" s="86" t="s">
        <v>1199</v>
      </c>
      <c r="AJ36" s="86" t="s">
        <v>1199</v>
      </c>
      <c r="AK36" s="86" t="s">
        <v>1199</v>
      </c>
      <c r="AL36" s="86" t="s">
        <v>1199</v>
      </c>
      <c r="AM36" s="86" t="s">
        <v>791</v>
      </c>
      <c r="AN36" s="86" t="s">
        <v>1199</v>
      </c>
      <c r="AO36" s="86" t="s">
        <v>1199</v>
      </c>
      <c r="AP36" s="86" t="s">
        <v>1199</v>
      </c>
      <c r="AQ36" s="69" t="s">
        <v>837</v>
      </c>
      <c r="AR36" s="70" t="s">
        <v>837</v>
      </c>
      <c r="AS36" s="69" t="s">
        <v>837</v>
      </c>
      <c r="AT36" s="70" t="s">
        <v>837</v>
      </c>
      <c r="AU36" s="52" t="s">
        <v>837</v>
      </c>
      <c r="AV36" s="52" t="s">
        <v>837</v>
      </c>
      <c r="AW36" s="53" t="s">
        <v>837</v>
      </c>
      <c r="AX36" s="52" t="s">
        <v>837</v>
      </c>
      <c r="AY36" s="48" t="s">
        <v>837</v>
      </c>
      <c r="AZ36" s="48" t="s">
        <v>837</v>
      </c>
      <c r="BA36" s="44" t="s">
        <v>837</v>
      </c>
      <c r="BB36" s="44" t="s">
        <v>837</v>
      </c>
      <c r="BC36" s="57" t="s">
        <v>837</v>
      </c>
      <c r="BD36" s="75" t="s">
        <v>837</v>
      </c>
      <c r="BE36" s="57" t="s">
        <v>837</v>
      </c>
      <c r="BF36" s="57" t="s">
        <v>837</v>
      </c>
      <c r="BG36" s="61" t="s">
        <v>837</v>
      </c>
      <c r="BH36" s="61" t="s">
        <v>837</v>
      </c>
      <c r="BI36" s="61" t="s">
        <v>837</v>
      </c>
      <c r="BJ36" s="61" t="s">
        <v>837</v>
      </c>
      <c r="BK36" s="65" t="s">
        <v>837</v>
      </c>
      <c r="BL36" s="65" t="s">
        <v>837</v>
      </c>
      <c r="BM36" s="65" t="s">
        <v>837</v>
      </c>
      <c r="BN36" s="65"/>
    </row>
    <row r="37" spans="1:266" s="27" customFormat="1" ht="35.1" customHeight="1" x14ac:dyDescent="0.2">
      <c r="A37" s="18" t="s">
        <v>215</v>
      </c>
      <c r="B37" s="121"/>
      <c r="C37" s="18" t="s">
        <v>697</v>
      </c>
      <c r="D37" s="18" t="s">
        <v>697</v>
      </c>
      <c r="E37" s="123">
        <v>1091</v>
      </c>
      <c r="F37" s="22"/>
      <c r="G37" s="22"/>
      <c r="H37" s="22">
        <v>37</v>
      </c>
      <c r="I37" s="22" t="s">
        <v>431</v>
      </c>
      <c r="J37" s="142">
        <v>37</v>
      </c>
      <c r="K37" s="142" t="s">
        <v>431</v>
      </c>
      <c r="L37" s="142" t="s">
        <v>1227</v>
      </c>
      <c r="M37" s="142" t="s">
        <v>1228</v>
      </c>
      <c r="N37" s="165" t="s">
        <v>1229</v>
      </c>
      <c r="O37" s="22"/>
      <c r="P37" s="22" t="s">
        <v>634</v>
      </c>
      <c r="Q37" s="22" t="str">
        <f>IFERROR(VLOOKUP(A37,'[1]Compil Arr.Eval+Surv'!$C$2:$M$187,11,FALSE),"")</f>
        <v/>
      </c>
      <c r="R37" s="98"/>
      <c r="S37" s="98" t="s">
        <v>1114</v>
      </c>
      <c r="T37" s="98" t="str">
        <f>IF(J37&lt;&gt;"","Etat chimique",IFERROR(VLOOKUP(A37,'[1]Compil Arr.Eval+Surv'!$C$2:$M$187,11,FALSE),""))</f>
        <v>Etat chimique</v>
      </c>
      <c r="U37" s="39" t="s">
        <v>1199</v>
      </c>
      <c r="V37" s="39" t="s">
        <v>1199</v>
      </c>
      <c r="W37" s="39" t="s">
        <v>1199</v>
      </c>
      <c r="X37" s="39" t="s">
        <v>1199</v>
      </c>
      <c r="Y37" s="39" t="s">
        <v>1199</v>
      </c>
      <c r="Z37" s="39" t="s">
        <v>790</v>
      </c>
      <c r="AA37" s="42" t="s">
        <v>1522</v>
      </c>
      <c r="AB37" s="42" t="s">
        <v>1129</v>
      </c>
      <c r="AC37" s="42" t="s">
        <v>929</v>
      </c>
      <c r="AD37" s="86" t="s">
        <v>1233</v>
      </c>
      <c r="AE37" s="86" t="s">
        <v>1199</v>
      </c>
      <c r="AF37" s="86" t="s">
        <v>1199</v>
      </c>
      <c r="AG37" s="86" t="s">
        <v>1199</v>
      </c>
      <c r="AH37" s="86" t="s">
        <v>791</v>
      </c>
      <c r="AI37" s="86" t="s">
        <v>1199</v>
      </c>
      <c r="AJ37" s="86" t="s">
        <v>1199</v>
      </c>
      <c r="AK37" s="86" t="s">
        <v>1199</v>
      </c>
      <c r="AL37" s="86" t="s">
        <v>1199</v>
      </c>
      <c r="AM37" s="86" t="s">
        <v>791</v>
      </c>
      <c r="AN37" s="86" t="s">
        <v>1199</v>
      </c>
      <c r="AO37" s="86" t="s">
        <v>1199</v>
      </c>
      <c r="AP37" s="86" t="s">
        <v>1199</v>
      </c>
      <c r="AQ37" s="69" t="s">
        <v>837</v>
      </c>
      <c r="AR37" s="70" t="s">
        <v>837</v>
      </c>
      <c r="AS37" s="69" t="s">
        <v>837</v>
      </c>
      <c r="AT37" s="70" t="s">
        <v>837</v>
      </c>
      <c r="AU37" s="52" t="s">
        <v>837</v>
      </c>
      <c r="AV37" s="52" t="s">
        <v>837</v>
      </c>
      <c r="AW37" s="53" t="s">
        <v>837</v>
      </c>
      <c r="AX37" s="52" t="s">
        <v>837</v>
      </c>
      <c r="AY37" s="48" t="s">
        <v>837</v>
      </c>
      <c r="AZ37" s="48" t="s">
        <v>837</v>
      </c>
      <c r="BA37" s="44" t="s">
        <v>837</v>
      </c>
      <c r="BB37" s="44" t="s">
        <v>837</v>
      </c>
      <c r="BC37" s="57" t="s">
        <v>837</v>
      </c>
      <c r="BD37" s="75" t="s">
        <v>837</v>
      </c>
      <c r="BE37" s="57" t="s">
        <v>837</v>
      </c>
      <c r="BF37" s="57" t="s">
        <v>837</v>
      </c>
      <c r="BG37" s="61" t="s">
        <v>837</v>
      </c>
      <c r="BH37" s="61" t="s">
        <v>837</v>
      </c>
      <c r="BI37" s="61" t="s">
        <v>837</v>
      </c>
      <c r="BJ37" s="61" t="s">
        <v>837</v>
      </c>
      <c r="BK37" s="65" t="s">
        <v>837</v>
      </c>
      <c r="BL37" s="65" t="s">
        <v>837</v>
      </c>
      <c r="BM37" s="65" t="s">
        <v>837</v>
      </c>
      <c r="BN37" s="65"/>
      <c r="BO37" s="14"/>
      <c r="BP37" s="14"/>
      <c r="BQ37" s="14"/>
      <c r="BR37" s="14"/>
      <c r="BS37" s="14"/>
      <c r="BT37" s="14"/>
      <c r="BU37" s="14"/>
      <c r="BV37" s="14"/>
      <c r="BW37" s="14"/>
      <c r="BX37" s="14"/>
      <c r="BY37" s="14"/>
      <c r="BZ37" s="14"/>
      <c r="CA37" s="14"/>
      <c r="CB37" s="14"/>
      <c r="CC37" s="14"/>
      <c r="CD37" s="14"/>
      <c r="CE37" s="14"/>
      <c r="CF37" s="14"/>
      <c r="CG37" s="14"/>
      <c r="CH37" s="14"/>
      <c r="CI37" s="14"/>
      <c r="CJ37" s="14"/>
      <c r="CK37" s="14"/>
      <c r="CL37" s="14"/>
      <c r="CM37" s="14"/>
      <c r="CN37" s="14"/>
      <c r="CO37" s="14"/>
      <c r="CP37" s="14"/>
      <c r="CQ37" s="14"/>
      <c r="CR37" s="14"/>
      <c r="CS37" s="14"/>
      <c r="CT37" s="14"/>
      <c r="CU37" s="14"/>
      <c r="CV37" s="14"/>
      <c r="CW37" s="14"/>
      <c r="CX37" s="14"/>
      <c r="CY37" s="14"/>
      <c r="CZ37" s="14"/>
      <c r="DA37" s="14"/>
      <c r="DB37" s="14"/>
      <c r="DC37" s="14"/>
      <c r="DD37" s="14"/>
      <c r="DE37" s="14"/>
      <c r="DF37" s="14"/>
      <c r="DG37" s="14"/>
      <c r="DH37" s="14"/>
      <c r="DI37" s="14"/>
      <c r="DJ37" s="14"/>
      <c r="DK37" s="14"/>
      <c r="DL37" s="14"/>
      <c r="DM37" s="14"/>
      <c r="DN37" s="14"/>
      <c r="DO37" s="14"/>
      <c r="DP37" s="14"/>
      <c r="DQ37" s="14"/>
      <c r="DR37" s="14"/>
      <c r="DS37" s="14"/>
      <c r="DT37" s="14"/>
      <c r="DU37" s="14"/>
      <c r="DV37" s="14"/>
      <c r="DW37" s="14"/>
      <c r="DX37" s="14"/>
      <c r="DY37" s="14"/>
      <c r="DZ37" s="14"/>
      <c r="EA37" s="14"/>
      <c r="EB37" s="14"/>
      <c r="EC37" s="14"/>
      <c r="ED37" s="14"/>
      <c r="EE37" s="14"/>
      <c r="EF37" s="14"/>
      <c r="EG37" s="14"/>
      <c r="EH37" s="14"/>
      <c r="EI37" s="14"/>
      <c r="EJ37" s="14"/>
      <c r="EK37" s="14"/>
      <c r="EL37" s="14"/>
      <c r="EM37" s="14"/>
      <c r="EN37" s="14"/>
      <c r="EO37" s="14"/>
      <c r="EP37" s="14"/>
      <c r="EQ37" s="14"/>
      <c r="ER37" s="14"/>
      <c r="ES37" s="14"/>
      <c r="ET37" s="14"/>
      <c r="EU37" s="14"/>
      <c r="EV37" s="14"/>
      <c r="EW37" s="14"/>
      <c r="EX37" s="14"/>
      <c r="EY37" s="14"/>
      <c r="EZ37" s="14"/>
      <c r="FA37" s="14"/>
      <c r="FB37" s="14"/>
      <c r="FC37" s="14"/>
      <c r="FD37" s="14"/>
      <c r="FE37" s="14"/>
      <c r="FF37" s="14"/>
      <c r="FG37" s="14"/>
      <c r="FH37" s="14"/>
      <c r="FI37" s="14"/>
      <c r="FJ37" s="14"/>
      <c r="FK37" s="14"/>
      <c r="FL37" s="14"/>
      <c r="FM37" s="14"/>
      <c r="FN37" s="14"/>
      <c r="FO37" s="14"/>
      <c r="FP37" s="14"/>
      <c r="FQ37" s="14"/>
      <c r="FR37" s="14"/>
      <c r="FS37" s="14"/>
      <c r="FT37" s="14"/>
      <c r="FU37" s="14"/>
      <c r="FV37" s="14"/>
      <c r="FW37" s="14"/>
      <c r="FX37" s="14"/>
      <c r="FY37" s="14"/>
      <c r="FZ37" s="14"/>
      <c r="GA37" s="14"/>
      <c r="GB37" s="14"/>
      <c r="GC37" s="14"/>
      <c r="GD37" s="14"/>
      <c r="GE37" s="14"/>
      <c r="GF37" s="14"/>
      <c r="GG37" s="14"/>
      <c r="GH37" s="14"/>
      <c r="GI37" s="14"/>
      <c r="GJ37" s="14"/>
      <c r="GK37" s="14"/>
      <c r="GL37" s="14"/>
      <c r="GM37" s="14"/>
      <c r="GN37" s="14"/>
      <c r="GO37" s="14"/>
      <c r="GP37" s="14"/>
      <c r="GQ37" s="14"/>
      <c r="GR37" s="14"/>
      <c r="GS37" s="14"/>
      <c r="GT37" s="14"/>
      <c r="GU37" s="14"/>
      <c r="GV37" s="14"/>
      <c r="GW37" s="14"/>
      <c r="GX37" s="14"/>
      <c r="GY37" s="14"/>
      <c r="GZ37" s="14"/>
      <c r="HA37" s="14"/>
      <c r="HB37" s="14"/>
      <c r="HC37" s="14"/>
      <c r="HD37" s="14"/>
      <c r="HE37" s="14"/>
      <c r="HF37" s="14"/>
      <c r="HG37" s="14"/>
      <c r="HH37" s="14"/>
      <c r="HI37" s="14"/>
      <c r="HJ37" s="14"/>
      <c r="HK37" s="14"/>
      <c r="HL37" s="14"/>
      <c r="HM37" s="14"/>
      <c r="HN37" s="14"/>
      <c r="HO37" s="14"/>
      <c r="HP37" s="14"/>
      <c r="HQ37" s="14"/>
      <c r="HR37" s="14"/>
      <c r="HS37" s="14"/>
      <c r="HT37" s="14"/>
      <c r="HU37" s="14"/>
      <c r="HV37" s="14"/>
      <c r="HW37" s="14"/>
      <c r="HX37" s="14"/>
      <c r="HY37" s="14"/>
      <c r="HZ37" s="14"/>
      <c r="IA37" s="14"/>
      <c r="IB37" s="14"/>
      <c r="IC37" s="14"/>
      <c r="ID37" s="14"/>
      <c r="IE37" s="14"/>
      <c r="IF37" s="14"/>
      <c r="IG37" s="14"/>
      <c r="IH37" s="14"/>
      <c r="II37" s="14"/>
      <c r="IJ37" s="14"/>
      <c r="IK37" s="14"/>
      <c r="IL37" s="14"/>
      <c r="IM37" s="14"/>
      <c r="IN37" s="14"/>
      <c r="IO37" s="14"/>
      <c r="IP37" s="14"/>
      <c r="IQ37" s="14"/>
      <c r="IR37" s="14"/>
      <c r="IS37" s="14"/>
      <c r="IT37" s="14"/>
      <c r="IU37" s="14"/>
      <c r="IV37" s="14"/>
      <c r="IW37" s="14"/>
      <c r="IX37" s="14"/>
      <c r="IY37" s="14"/>
      <c r="IZ37" s="14"/>
      <c r="JA37" s="14"/>
      <c r="JB37" s="14"/>
      <c r="JC37" s="14"/>
      <c r="JD37" s="14"/>
      <c r="JE37" s="14"/>
      <c r="JF37" s="14"/>
    </row>
    <row r="38" spans="1:266" s="27" customFormat="1" ht="35.1" customHeight="1" x14ac:dyDescent="0.2">
      <c r="A38" s="18" t="s">
        <v>742</v>
      </c>
      <c r="B38" s="121"/>
      <c r="C38" s="18" t="s">
        <v>714</v>
      </c>
      <c r="D38" s="18" t="s">
        <v>714</v>
      </c>
      <c r="E38" s="123">
        <v>5432</v>
      </c>
      <c r="F38" s="22"/>
      <c r="G38" s="22"/>
      <c r="H38" s="22">
        <v>37</v>
      </c>
      <c r="I38" s="22" t="s">
        <v>431</v>
      </c>
      <c r="J38" s="142">
        <v>37</v>
      </c>
      <c r="K38" s="142" t="s">
        <v>431</v>
      </c>
      <c r="L38" s="142" t="s">
        <v>1227</v>
      </c>
      <c r="M38" s="142" t="s">
        <v>1228</v>
      </c>
      <c r="N38" s="165" t="s">
        <v>1229</v>
      </c>
      <c r="O38" s="22"/>
      <c r="P38" s="22" t="s">
        <v>634</v>
      </c>
      <c r="Q38" s="22" t="str">
        <f>IFERROR(VLOOKUP(A38,'[1]Compil Arr.Eval+Surv'!$C$2:$M$187,11,FALSE),"")</f>
        <v/>
      </c>
      <c r="R38" s="98"/>
      <c r="S38" s="98" t="s">
        <v>1114</v>
      </c>
      <c r="T38" s="98" t="str">
        <f>IF(J38&lt;&gt;"","Etat chimique",IFERROR(VLOOKUP(A38,'[1]Compil Arr.Eval+Surv'!$C$2:$M$187,11,FALSE),""))</f>
        <v>Etat chimique</v>
      </c>
      <c r="U38" s="39" t="s">
        <v>1199</v>
      </c>
      <c r="V38" s="39" t="s">
        <v>1199</v>
      </c>
      <c r="W38" s="39" t="s">
        <v>1199</v>
      </c>
      <c r="X38" s="39" t="s">
        <v>1199</v>
      </c>
      <c r="Y38" s="39" t="s">
        <v>1199</v>
      </c>
      <c r="Z38" s="39" t="s">
        <v>790</v>
      </c>
      <c r="AA38" s="42" t="s">
        <v>1522</v>
      </c>
      <c r="AB38" s="42" t="s">
        <v>1129</v>
      </c>
      <c r="AC38" s="42" t="s">
        <v>929</v>
      </c>
      <c r="AD38" s="86" t="s">
        <v>1233</v>
      </c>
      <c r="AE38" s="86" t="s">
        <v>1199</v>
      </c>
      <c r="AF38" s="86" t="s">
        <v>1199</v>
      </c>
      <c r="AG38" s="86" t="s">
        <v>1199</v>
      </c>
      <c r="AH38" s="86" t="s">
        <v>791</v>
      </c>
      <c r="AI38" s="86" t="s">
        <v>1199</v>
      </c>
      <c r="AJ38" s="86" t="s">
        <v>1199</v>
      </c>
      <c r="AK38" s="86" t="s">
        <v>1199</v>
      </c>
      <c r="AL38" s="86" t="s">
        <v>1199</v>
      </c>
      <c r="AM38" s="86" t="s">
        <v>791</v>
      </c>
      <c r="AN38" s="86" t="s">
        <v>1199</v>
      </c>
      <c r="AO38" s="86" t="s">
        <v>1199</v>
      </c>
      <c r="AP38" s="86" t="s">
        <v>1199</v>
      </c>
      <c r="AQ38" s="69" t="s">
        <v>837</v>
      </c>
      <c r="AR38" s="70" t="s">
        <v>837</v>
      </c>
      <c r="AS38" s="69" t="s">
        <v>837</v>
      </c>
      <c r="AT38" s="70" t="s">
        <v>837</v>
      </c>
      <c r="AU38" s="52" t="s">
        <v>837</v>
      </c>
      <c r="AV38" s="52" t="s">
        <v>837</v>
      </c>
      <c r="AW38" s="53" t="s">
        <v>837</v>
      </c>
      <c r="AX38" s="52" t="s">
        <v>837</v>
      </c>
      <c r="AY38" s="48" t="s">
        <v>837</v>
      </c>
      <c r="AZ38" s="48" t="s">
        <v>837</v>
      </c>
      <c r="BA38" s="44" t="s">
        <v>837</v>
      </c>
      <c r="BB38" s="44" t="s">
        <v>837</v>
      </c>
      <c r="BC38" s="57" t="s">
        <v>837</v>
      </c>
      <c r="BD38" s="75" t="s">
        <v>837</v>
      </c>
      <c r="BE38" s="57" t="s">
        <v>837</v>
      </c>
      <c r="BF38" s="57" t="s">
        <v>837</v>
      </c>
      <c r="BG38" s="61" t="s">
        <v>837</v>
      </c>
      <c r="BH38" s="61" t="s">
        <v>837</v>
      </c>
      <c r="BI38" s="61" t="s">
        <v>837</v>
      </c>
      <c r="BJ38" s="61" t="s">
        <v>837</v>
      </c>
      <c r="BK38" s="65" t="s">
        <v>837</v>
      </c>
      <c r="BL38" s="65" t="s">
        <v>837</v>
      </c>
      <c r="BM38" s="65" t="s">
        <v>837</v>
      </c>
      <c r="BN38" s="65"/>
      <c r="BO38" s="14"/>
      <c r="BP38" s="14"/>
      <c r="BQ38" s="14"/>
      <c r="BR38" s="14"/>
      <c r="BS38" s="14"/>
      <c r="BT38" s="14"/>
      <c r="BU38" s="14"/>
      <c r="BV38" s="14"/>
      <c r="BW38" s="14"/>
      <c r="BX38" s="14"/>
      <c r="BY38" s="14"/>
      <c r="BZ38" s="14"/>
      <c r="CA38" s="14"/>
      <c r="CB38" s="14"/>
      <c r="CC38" s="14"/>
      <c r="CD38" s="14"/>
      <c r="CE38" s="14"/>
      <c r="CF38" s="14"/>
      <c r="CG38" s="14"/>
      <c r="CH38" s="14"/>
      <c r="CI38" s="14"/>
      <c r="CJ38" s="14"/>
      <c r="CK38" s="14"/>
      <c r="CL38" s="14"/>
      <c r="CM38" s="14"/>
      <c r="CN38" s="14"/>
      <c r="CO38" s="14"/>
      <c r="CP38" s="14"/>
      <c r="CQ38" s="14"/>
      <c r="CR38" s="14"/>
      <c r="CS38" s="14"/>
      <c r="CT38" s="14"/>
      <c r="CU38" s="14"/>
      <c r="CV38" s="14"/>
      <c r="CW38" s="14"/>
      <c r="CX38" s="14"/>
      <c r="CY38" s="14"/>
      <c r="CZ38" s="14"/>
      <c r="DA38" s="14"/>
      <c r="DB38" s="14"/>
      <c r="DC38" s="14"/>
      <c r="DD38" s="14"/>
      <c r="DE38" s="14"/>
      <c r="DF38" s="14"/>
      <c r="DG38" s="14"/>
      <c r="DH38" s="14"/>
      <c r="DI38" s="14"/>
      <c r="DJ38" s="14"/>
      <c r="DK38" s="14"/>
      <c r="DL38" s="14"/>
      <c r="DM38" s="14"/>
      <c r="DN38" s="14"/>
      <c r="DO38" s="14"/>
      <c r="DP38" s="14"/>
      <c r="DQ38" s="14"/>
      <c r="DR38" s="14"/>
      <c r="DS38" s="14"/>
      <c r="DT38" s="14"/>
      <c r="DU38" s="14"/>
      <c r="DV38" s="14"/>
      <c r="DW38" s="14"/>
      <c r="DX38" s="14"/>
      <c r="DY38" s="14"/>
      <c r="DZ38" s="14"/>
      <c r="EA38" s="14"/>
      <c r="EB38" s="14"/>
      <c r="EC38" s="14"/>
      <c r="ED38" s="14"/>
      <c r="EE38" s="14"/>
      <c r="EF38" s="14"/>
      <c r="EG38" s="14"/>
      <c r="EH38" s="14"/>
      <c r="EI38" s="14"/>
      <c r="EJ38" s="14"/>
      <c r="EK38" s="14"/>
      <c r="EL38" s="14"/>
      <c r="EM38" s="14"/>
      <c r="EN38" s="14"/>
      <c r="EO38" s="14"/>
      <c r="EP38" s="14"/>
      <c r="EQ38" s="14"/>
      <c r="ER38" s="14"/>
      <c r="ES38" s="14"/>
      <c r="ET38" s="14"/>
      <c r="EU38" s="14"/>
      <c r="EV38" s="14"/>
      <c r="EW38" s="14"/>
      <c r="EX38" s="14"/>
      <c r="EY38" s="14"/>
      <c r="EZ38" s="14"/>
      <c r="FA38" s="14"/>
      <c r="FB38" s="14"/>
      <c r="FC38" s="14"/>
      <c r="FD38" s="14"/>
      <c r="FE38" s="14"/>
      <c r="FF38" s="14"/>
      <c r="FG38" s="14"/>
      <c r="FH38" s="14"/>
      <c r="FI38" s="14"/>
      <c r="FJ38" s="14"/>
      <c r="FK38" s="14"/>
      <c r="FL38" s="14"/>
      <c r="FM38" s="14"/>
      <c r="FN38" s="14"/>
      <c r="FO38" s="14"/>
      <c r="FP38" s="14"/>
      <c r="FQ38" s="14"/>
      <c r="FR38" s="14"/>
      <c r="FS38" s="14"/>
      <c r="FT38" s="14"/>
      <c r="FU38" s="14"/>
      <c r="FV38" s="14"/>
      <c r="FW38" s="14"/>
      <c r="FX38" s="14"/>
      <c r="FY38" s="14"/>
      <c r="FZ38" s="14"/>
      <c r="GA38" s="14"/>
      <c r="GB38" s="14"/>
      <c r="GC38" s="14"/>
      <c r="GD38" s="14"/>
      <c r="GE38" s="14"/>
      <c r="GF38" s="14"/>
      <c r="GG38" s="14"/>
      <c r="GH38" s="14"/>
      <c r="GI38" s="14"/>
      <c r="GJ38" s="14"/>
      <c r="GK38" s="14"/>
      <c r="GL38" s="14"/>
      <c r="GM38" s="14"/>
      <c r="GN38" s="14"/>
      <c r="GO38" s="14"/>
      <c r="GP38" s="14"/>
      <c r="GQ38" s="14"/>
      <c r="GR38" s="14"/>
      <c r="GS38" s="14"/>
      <c r="GT38" s="14"/>
      <c r="GU38" s="14"/>
      <c r="GV38" s="14"/>
      <c r="GW38" s="14"/>
      <c r="GX38" s="14"/>
      <c r="GY38" s="14"/>
      <c r="GZ38" s="14"/>
      <c r="HA38" s="14"/>
      <c r="HB38" s="14"/>
      <c r="HC38" s="14"/>
      <c r="HD38" s="14"/>
      <c r="HE38" s="14"/>
      <c r="HF38" s="14"/>
      <c r="HG38" s="14"/>
      <c r="HH38" s="14"/>
      <c r="HI38" s="14"/>
      <c r="HJ38" s="14"/>
      <c r="HK38" s="14"/>
      <c r="HL38" s="14"/>
      <c r="HM38" s="14"/>
      <c r="HN38" s="14"/>
      <c r="HO38" s="14"/>
      <c r="HP38" s="14"/>
      <c r="HQ38" s="14"/>
      <c r="HR38" s="14"/>
      <c r="HS38" s="14"/>
      <c r="HT38" s="14"/>
      <c r="HU38" s="14"/>
      <c r="HV38" s="14"/>
      <c r="HW38" s="14"/>
      <c r="HX38" s="14"/>
      <c r="HY38" s="14"/>
      <c r="HZ38" s="14"/>
      <c r="IA38" s="14"/>
      <c r="IB38" s="14"/>
      <c r="IC38" s="14"/>
      <c r="ID38" s="14"/>
      <c r="IE38" s="14"/>
      <c r="IF38" s="14"/>
      <c r="IG38" s="14"/>
      <c r="IH38" s="14"/>
      <c r="II38" s="14"/>
      <c r="IJ38" s="14"/>
      <c r="IK38" s="14"/>
      <c r="IL38" s="14"/>
      <c r="IM38" s="14"/>
      <c r="IN38" s="14"/>
      <c r="IO38" s="14"/>
      <c r="IP38" s="14"/>
      <c r="IQ38" s="14"/>
      <c r="IR38" s="14"/>
      <c r="IS38" s="14"/>
      <c r="IT38" s="14"/>
      <c r="IU38" s="14"/>
      <c r="IV38" s="14"/>
      <c r="IW38" s="14"/>
      <c r="IX38" s="14"/>
      <c r="IY38" s="14"/>
      <c r="IZ38" s="14"/>
      <c r="JA38" s="14"/>
      <c r="JB38" s="14"/>
      <c r="JC38" s="14"/>
      <c r="JD38" s="14"/>
      <c r="JE38" s="14"/>
      <c r="JF38" s="14"/>
    </row>
    <row r="39" spans="1:266" s="27" customFormat="1" ht="35.1" customHeight="1" x14ac:dyDescent="0.2">
      <c r="A39" s="33" t="s">
        <v>1044</v>
      </c>
      <c r="B39" s="125"/>
      <c r="C39" s="33" t="s">
        <v>1043</v>
      </c>
      <c r="D39" s="33" t="s">
        <v>1043</v>
      </c>
      <c r="E39" s="126">
        <v>2820</v>
      </c>
      <c r="F39" s="22"/>
      <c r="G39" s="22"/>
      <c r="H39" s="22"/>
      <c r="I39" s="22"/>
      <c r="J39" s="142"/>
      <c r="K39" s="142"/>
      <c r="L39" s="142"/>
      <c r="M39" s="142"/>
      <c r="N39" s="165"/>
      <c r="O39" s="22"/>
      <c r="P39" s="22"/>
      <c r="Q39" s="22" t="str">
        <f>IFERROR(VLOOKUP(A39,'[1]Compil Arr.Eval+Surv'!$C$2:$M$187,11,FALSE),"")</f>
        <v/>
      </c>
      <c r="R39" s="98"/>
      <c r="S39" s="98"/>
      <c r="T39" s="98" t="str">
        <f>IF(J39&lt;&gt;"","Etat chimique",IFERROR(VLOOKUP(A39,'[1]Compil Arr.Eval+Surv'!$C$2:$M$187,11,FALSE),""))</f>
        <v/>
      </c>
      <c r="U39" s="39" t="s">
        <v>790</v>
      </c>
      <c r="V39" s="39" t="s">
        <v>790</v>
      </c>
      <c r="W39" s="39" t="s">
        <v>790</v>
      </c>
      <c r="X39" s="39" t="s">
        <v>790</v>
      </c>
      <c r="Y39" s="39" t="s">
        <v>790</v>
      </c>
      <c r="Z39" s="39" t="s">
        <v>790</v>
      </c>
      <c r="AA39" s="42" t="s">
        <v>1259</v>
      </c>
      <c r="AB39" s="42" t="s">
        <v>921</v>
      </c>
      <c r="AC39" s="42" t="s">
        <v>777</v>
      </c>
      <c r="AD39" s="86" t="s">
        <v>276</v>
      </c>
      <c r="AE39" s="148" t="s">
        <v>791</v>
      </c>
      <c r="AF39" s="86" t="s">
        <v>790</v>
      </c>
      <c r="AG39" s="148" t="s">
        <v>791</v>
      </c>
      <c r="AH39" s="86" t="s">
        <v>791</v>
      </c>
      <c r="AI39" s="148" t="s">
        <v>275</v>
      </c>
      <c r="AJ39" s="86" t="s">
        <v>790</v>
      </c>
      <c r="AK39" s="86" t="s">
        <v>791</v>
      </c>
      <c r="AL39" s="86" t="s">
        <v>790</v>
      </c>
      <c r="AM39" s="86" t="s">
        <v>791</v>
      </c>
      <c r="AN39" s="86" t="s">
        <v>275</v>
      </c>
      <c r="AO39" s="86" t="s">
        <v>790</v>
      </c>
      <c r="AP39" s="86" t="s">
        <v>818</v>
      </c>
      <c r="AQ39" s="71" t="s">
        <v>790</v>
      </c>
      <c r="AR39" s="72" t="s">
        <v>275</v>
      </c>
      <c r="AS39" s="72" t="s">
        <v>790</v>
      </c>
      <c r="AT39" s="72" t="s">
        <v>791</v>
      </c>
      <c r="AU39" s="55" t="s">
        <v>790</v>
      </c>
      <c r="AV39" s="55" t="s">
        <v>791</v>
      </c>
      <c r="AW39" s="55" t="s">
        <v>790</v>
      </c>
      <c r="AX39" s="55" t="s">
        <v>791</v>
      </c>
      <c r="AY39" s="48" t="s">
        <v>790</v>
      </c>
      <c r="AZ39" s="48" t="s">
        <v>791</v>
      </c>
      <c r="BA39" s="44" t="s">
        <v>790</v>
      </c>
      <c r="BB39" s="44" t="s">
        <v>791</v>
      </c>
      <c r="BC39" s="57" t="s">
        <v>790</v>
      </c>
      <c r="BD39" s="57" t="s">
        <v>791</v>
      </c>
      <c r="BE39" s="76" t="s">
        <v>791</v>
      </c>
      <c r="BF39" s="76" t="s">
        <v>791</v>
      </c>
      <c r="BG39" s="61" t="s">
        <v>790</v>
      </c>
      <c r="BH39" s="61" t="s">
        <v>791</v>
      </c>
      <c r="BI39" s="79" t="s">
        <v>791</v>
      </c>
      <c r="BJ39" s="79" t="s">
        <v>791</v>
      </c>
      <c r="BK39" s="65" t="s">
        <v>790</v>
      </c>
      <c r="BL39" s="128" t="s">
        <v>792</v>
      </c>
      <c r="BM39" s="66" t="s">
        <v>276</v>
      </c>
      <c r="BN39" s="66"/>
      <c r="BO39" s="14"/>
      <c r="BP39" s="14"/>
      <c r="BQ39" s="14"/>
      <c r="BR39" s="14"/>
      <c r="BS39" s="14"/>
      <c r="BT39" s="14"/>
      <c r="BU39" s="14"/>
      <c r="BV39" s="14"/>
      <c r="BW39" s="14"/>
      <c r="BX39" s="14"/>
      <c r="BY39" s="14"/>
      <c r="BZ39" s="14"/>
      <c r="CA39" s="14"/>
      <c r="CB39" s="14"/>
      <c r="CC39" s="14"/>
      <c r="CD39" s="14"/>
      <c r="CE39" s="14"/>
      <c r="CF39" s="14"/>
      <c r="CG39" s="14"/>
      <c r="CH39" s="14"/>
      <c r="CI39" s="14"/>
      <c r="CJ39" s="14"/>
      <c r="CK39" s="14"/>
      <c r="CL39" s="14"/>
      <c r="CM39" s="14"/>
      <c r="CN39" s="14"/>
      <c r="CO39" s="14"/>
      <c r="CP39" s="14"/>
      <c r="CQ39" s="14"/>
      <c r="CR39" s="14"/>
      <c r="CS39" s="14"/>
      <c r="CT39" s="14"/>
      <c r="CU39" s="14"/>
      <c r="CV39" s="14"/>
      <c r="CW39" s="14"/>
      <c r="CX39" s="14"/>
      <c r="CY39" s="14"/>
      <c r="CZ39" s="14"/>
      <c r="DA39" s="14"/>
      <c r="DB39" s="14"/>
      <c r="DC39" s="14"/>
      <c r="DD39" s="14"/>
      <c r="DE39" s="14"/>
      <c r="DF39" s="14"/>
      <c r="DG39" s="14"/>
      <c r="DH39" s="14"/>
      <c r="DI39" s="14"/>
      <c r="DJ39" s="14"/>
      <c r="DK39" s="14"/>
      <c r="DL39" s="14"/>
      <c r="DM39" s="14"/>
      <c r="DN39" s="14"/>
      <c r="DO39" s="14"/>
      <c r="DP39" s="14"/>
      <c r="DQ39" s="14"/>
      <c r="DR39" s="14"/>
      <c r="DS39" s="14"/>
      <c r="DT39" s="14"/>
      <c r="DU39" s="14"/>
      <c r="DV39" s="14"/>
      <c r="DW39" s="14"/>
      <c r="DX39" s="14"/>
      <c r="DY39" s="14"/>
      <c r="DZ39" s="14"/>
      <c r="EA39" s="14"/>
      <c r="EB39" s="14"/>
      <c r="EC39" s="14"/>
      <c r="ED39" s="14"/>
      <c r="EE39" s="14"/>
      <c r="EF39" s="14"/>
      <c r="EG39" s="14"/>
      <c r="EH39" s="14"/>
      <c r="EI39" s="14"/>
      <c r="EJ39" s="14"/>
      <c r="EK39" s="14"/>
      <c r="EL39" s="14"/>
      <c r="EM39" s="14"/>
      <c r="EN39" s="14"/>
      <c r="EO39" s="14"/>
      <c r="EP39" s="14"/>
      <c r="EQ39" s="14"/>
      <c r="ER39" s="14"/>
      <c r="ES39" s="14"/>
      <c r="ET39" s="14"/>
      <c r="EU39" s="14"/>
      <c r="EV39" s="14"/>
      <c r="EW39" s="14"/>
      <c r="EX39" s="14"/>
      <c r="EY39" s="14"/>
      <c r="EZ39" s="14"/>
      <c r="FA39" s="14"/>
      <c r="FB39" s="14"/>
      <c r="FC39" s="14"/>
      <c r="FD39" s="14"/>
      <c r="FE39" s="14"/>
      <c r="FF39" s="14"/>
      <c r="FG39" s="14"/>
      <c r="FH39" s="14"/>
      <c r="FI39" s="14"/>
      <c r="FJ39" s="14"/>
      <c r="FK39" s="14"/>
      <c r="FL39" s="14"/>
      <c r="FM39" s="14"/>
      <c r="FN39" s="14"/>
      <c r="FO39" s="14"/>
      <c r="FP39" s="14"/>
      <c r="FQ39" s="14"/>
      <c r="FR39" s="14"/>
      <c r="FS39" s="14"/>
      <c r="FT39" s="14"/>
      <c r="FU39" s="14"/>
      <c r="FV39" s="14"/>
      <c r="FW39" s="14"/>
      <c r="FX39" s="14"/>
      <c r="FY39" s="14"/>
      <c r="FZ39" s="14"/>
      <c r="GA39" s="14"/>
      <c r="GB39" s="14"/>
      <c r="GC39" s="14"/>
      <c r="GD39" s="14"/>
      <c r="GE39" s="14"/>
      <c r="GF39" s="14"/>
      <c r="GG39" s="14"/>
      <c r="GH39" s="14"/>
      <c r="GI39" s="14"/>
      <c r="GJ39" s="14"/>
      <c r="GK39" s="14"/>
      <c r="GL39" s="14"/>
      <c r="GM39" s="14"/>
      <c r="GN39" s="14"/>
      <c r="GO39" s="14"/>
      <c r="GP39" s="14"/>
      <c r="GQ39" s="14"/>
      <c r="GR39" s="14"/>
      <c r="GS39" s="14"/>
      <c r="GT39" s="14"/>
      <c r="GU39" s="14"/>
      <c r="GV39" s="14"/>
      <c r="GW39" s="14"/>
      <c r="GX39" s="14"/>
      <c r="GY39" s="14"/>
      <c r="GZ39" s="14"/>
      <c r="HA39" s="14"/>
      <c r="HB39" s="14"/>
      <c r="HC39" s="14"/>
      <c r="HD39" s="14"/>
      <c r="HE39" s="14"/>
      <c r="HF39" s="14"/>
      <c r="HG39" s="14"/>
      <c r="HH39" s="14"/>
      <c r="HI39" s="14"/>
      <c r="HJ39" s="14"/>
      <c r="HK39" s="14"/>
      <c r="HL39" s="14"/>
      <c r="HM39" s="14"/>
      <c r="HN39" s="14"/>
      <c r="HO39" s="14"/>
      <c r="HP39" s="14"/>
      <c r="HQ39" s="14"/>
      <c r="HR39" s="14"/>
      <c r="HS39" s="14"/>
      <c r="HT39" s="14"/>
      <c r="HU39" s="14"/>
      <c r="HV39" s="14"/>
      <c r="HW39" s="14"/>
      <c r="HX39" s="14"/>
      <c r="HY39" s="14"/>
      <c r="HZ39" s="14"/>
      <c r="IA39" s="14"/>
      <c r="IB39" s="14"/>
      <c r="IC39" s="14"/>
      <c r="ID39" s="14"/>
      <c r="IE39" s="14"/>
      <c r="IF39" s="14"/>
      <c r="IG39" s="14"/>
      <c r="IH39" s="14"/>
      <c r="II39" s="14"/>
      <c r="IJ39" s="14"/>
      <c r="IK39" s="14"/>
      <c r="IL39" s="14"/>
      <c r="IM39" s="14"/>
      <c r="IN39" s="14"/>
      <c r="IO39" s="14"/>
      <c r="IP39" s="14"/>
      <c r="IQ39" s="14"/>
      <c r="IR39" s="14"/>
      <c r="IS39" s="14"/>
      <c r="IT39" s="14"/>
      <c r="IU39" s="14"/>
      <c r="IV39" s="14"/>
      <c r="IW39" s="14"/>
      <c r="IX39" s="14"/>
      <c r="IY39" s="14"/>
      <c r="IZ39" s="14"/>
      <c r="JA39" s="14"/>
      <c r="JB39" s="14"/>
      <c r="JC39" s="14"/>
      <c r="JD39" s="14"/>
      <c r="JE39" s="14"/>
      <c r="JF39" s="14"/>
    </row>
    <row r="40" spans="1:266" s="27" customFormat="1" ht="35.1" customHeight="1" x14ac:dyDescent="0.2">
      <c r="A40" s="33" t="s">
        <v>1045</v>
      </c>
      <c r="B40" s="125"/>
      <c r="C40" s="33" t="s">
        <v>1046</v>
      </c>
      <c r="D40" s="33" t="s">
        <v>1046</v>
      </c>
      <c r="E40" s="126">
        <v>2822</v>
      </c>
      <c r="F40" s="22"/>
      <c r="G40" s="22"/>
      <c r="H40" s="22"/>
      <c r="I40" s="22"/>
      <c r="J40" s="142"/>
      <c r="K40" s="142"/>
      <c r="L40" s="142"/>
      <c r="M40" s="142"/>
      <c r="N40" s="165"/>
      <c r="O40" s="22"/>
      <c r="P40" s="22"/>
      <c r="Q40" s="22" t="str">
        <f>IFERROR(VLOOKUP(A40,'[1]Compil Arr.Eval+Surv'!$C$2:$M$187,11,FALSE),"")</f>
        <v/>
      </c>
      <c r="R40" s="98"/>
      <c r="S40" s="98"/>
      <c r="T40" s="98" t="str">
        <f>IF(J40&lt;&gt;"","Etat chimique",IFERROR(VLOOKUP(A40,'[1]Compil Arr.Eval+Surv'!$C$2:$M$187,11,FALSE),""))</f>
        <v/>
      </c>
      <c r="U40" s="39" t="s">
        <v>790</v>
      </c>
      <c r="V40" s="39" t="s">
        <v>790</v>
      </c>
      <c r="W40" s="39" t="s">
        <v>790</v>
      </c>
      <c r="X40" s="39" t="s">
        <v>790</v>
      </c>
      <c r="Y40" s="39" t="s">
        <v>790</v>
      </c>
      <c r="Z40" s="39" t="s">
        <v>790</v>
      </c>
      <c r="AA40" s="42" t="s">
        <v>1259</v>
      </c>
      <c r="AB40" s="42" t="s">
        <v>921</v>
      </c>
      <c r="AC40" s="42" t="s">
        <v>777</v>
      </c>
      <c r="AD40" s="86" t="s">
        <v>276</v>
      </c>
      <c r="AE40" s="148" t="s">
        <v>791</v>
      </c>
      <c r="AF40" s="86" t="s">
        <v>790</v>
      </c>
      <c r="AG40" s="148" t="s">
        <v>791</v>
      </c>
      <c r="AH40" s="86" t="s">
        <v>791</v>
      </c>
      <c r="AI40" s="148" t="s">
        <v>275</v>
      </c>
      <c r="AJ40" s="86" t="s">
        <v>790</v>
      </c>
      <c r="AK40" s="86" t="s">
        <v>791</v>
      </c>
      <c r="AL40" s="86" t="s">
        <v>790</v>
      </c>
      <c r="AM40" s="86" t="s">
        <v>791</v>
      </c>
      <c r="AN40" s="86" t="s">
        <v>275</v>
      </c>
      <c r="AO40" s="86" t="s">
        <v>790</v>
      </c>
      <c r="AP40" s="86" t="s">
        <v>818</v>
      </c>
      <c r="AQ40" s="71" t="s">
        <v>790</v>
      </c>
      <c r="AR40" s="72" t="s">
        <v>275</v>
      </c>
      <c r="AS40" s="72" t="s">
        <v>790</v>
      </c>
      <c r="AT40" s="72" t="s">
        <v>791</v>
      </c>
      <c r="AU40" s="55" t="s">
        <v>790</v>
      </c>
      <c r="AV40" s="55" t="s">
        <v>791</v>
      </c>
      <c r="AW40" s="55" t="s">
        <v>790</v>
      </c>
      <c r="AX40" s="55" t="s">
        <v>791</v>
      </c>
      <c r="AY40" s="48" t="s">
        <v>790</v>
      </c>
      <c r="AZ40" s="48" t="s">
        <v>791</v>
      </c>
      <c r="BA40" s="44" t="s">
        <v>790</v>
      </c>
      <c r="BB40" s="44" t="s">
        <v>791</v>
      </c>
      <c r="BC40" s="57" t="s">
        <v>790</v>
      </c>
      <c r="BD40" s="57" t="s">
        <v>791</v>
      </c>
      <c r="BE40" s="76" t="s">
        <v>791</v>
      </c>
      <c r="BF40" s="76" t="s">
        <v>791</v>
      </c>
      <c r="BG40" s="61" t="s">
        <v>790</v>
      </c>
      <c r="BH40" s="61" t="s">
        <v>791</v>
      </c>
      <c r="BI40" s="79" t="s">
        <v>791</v>
      </c>
      <c r="BJ40" s="79" t="s">
        <v>791</v>
      </c>
      <c r="BK40" s="65" t="s">
        <v>790</v>
      </c>
      <c r="BL40" s="128" t="s">
        <v>792</v>
      </c>
      <c r="BM40" s="66" t="s">
        <v>276</v>
      </c>
      <c r="BN40" s="66"/>
      <c r="BO40" s="14"/>
      <c r="BP40" s="14"/>
      <c r="BQ40" s="14"/>
      <c r="BR40" s="14"/>
      <c r="BS40" s="14"/>
      <c r="BT40" s="14"/>
      <c r="BU40" s="14"/>
      <c r="BV40" s="14"/>
      <c r="BW40" s="14"/>
      <c r="BX40" s="14"/>
      <c r="BY40" s="14"/>
      <c r="BZ40" s="14"/>
      <c r="CA40" s="14"/>
      <c r="CB40" s="14"/>
      <c r="CC40" s="14"/>
      <c r="CD40" s="14"/>
      <c r="CE40" s="14"/>
      <c r="CF40" s="14"/>
      <c r="CG40" s="14"/>
      <c r="CH40" s="14"/>
      <c r="CI40" s="14"/>
      <c r="CJ40" s="14"/>
      <c r="CK40" s="14"/>
      <c r="CL40" s="14"/>
      <c r="CM40" s="14"/>
      <c r="CN40" s="14"/>
      <c r="CO40" s="14"/>
      <c r="CP40" s="14"/>
      <c r="CQ40" s="14"/>
      <c r="CR40" s="14"/>
      <c r="CS40" s="14"/>
      <c r="CT40" s="14"/>
      <c r="CU40" s="14"/>
      <c r="CV40" s="14"/>
      <c r="CW40" s="14"/>
      <c r="CX40" s="14"/>
      <c r="CY40" s="14"/>
      <c r="CZ40" s="14"/>
      <c r="DA40" s="14"/>
      <c r="DB40" s="14"/>
      <c r="DC40" s="14"/>
      <c r="DD40" s="14"/>
      <c r="DE40" s="14"/>
      <c r="DF40" s="14"/>
      <c r="DG40" s="14"/>
      <c r="DH40" s="14"/>
      <c r="DI40" s="14"/>
      <c r="DJ40" s="14"/>
      <c r="DK40" s="14"/>
      <c r="DL40" s="14"/>
      <c r="DM40" s="14"/>
      <c r="DN40" s="14"/>
      <c r="DO40" s="14"/>
      <c r="DP40" s="14"/>
      <c r="DQ40" s="14"/>
      <c r="DR40" s="14"/>
      <c r="DS40" s="14"/>
      <c r="DT40" s="14"/>
      <c r="DU40" s="14"/>
      <c r="DV40" s="14"/>
      <c r="DW40" s="14"/>
      <c r="DX40" s="14"/>
      <c r="DY40" s="14"/>
      <c r="DZ40" s="14"/>
      <c r="EA40" s="14"/>
      <c r="EB40" s="14"/>
      <c r="EC40" s="14"/>
      <c r="ED40" s="14"/>
      <c r="EE40" s="14"/>
      <c r="EF40" s="14"/>
      <c r="EG40" s="14"/>
      <c r="EH40" s="14"/>
      <c r="EI40" s="14"/>
      <c r="EJ40" s="14"/>
      <c r="EK40" s="14"/>
      <c r="EL40" s="14"/>
      <c r="EM40" s="14"/>
      <c r="EN40" s="14"/>
      <c r="EO40" s="14"/>
      <c r="EP40" s="14"/>
      <c r="EQ40" s="14"/>
      <c r="ER40" s="14"/>
      <c r="ES40" s="14"/>
      <c r="ET40" s="14"/>
      <c r="EU40" s="14"/>
      <c r="EV40" s="14"/>
      <c r="EW40" s="14"/>
      <c r="EX40" s="14"/>
      <c r="EY40" s="14"/>
      <c r="EZ40" s="14"/>
      <c r="FA40" s="14"/>
      <c r="FB40" s="14"/>
      <c r="FC40" s="14"/>
      <c r="FD40" s="14"/>
      <c r="FE40" s="14"/>
      <c r="FF40" s="14"/>
      <c r="FG40" s="14"/>
      <c r="FH40" s="14"/>
      <c r="FI40" s="14"/>
      <c r="FJ40" s="14"/>
      <c r="FK40" s="14"/>
      <c r="FL40" s="14"/>
      <c r="FM40" s="14"/>
      <c r="FN40" s="14"/>
      <c r="FO40" s="14"/>
      <c r="FP40" s="14"/>
      <c r="FQ40" s="14"/>
      <c r="FR40" s="14"/>
      <c r="FS40" s="14"/>
      <c r="FT40" s="14"/>
      <c r="FU40" s="14"/>
      <c r="FV40" s="14"/>
      <c r="FW40" s="14"/>
      <c r="FX40" s="14"/>
      <c r="FY40" s="14"/>
      <c r="FZ40" s="14"/>
      <c r="GA40" s="14"/>
      <c r="GB40" s="14"/>
      <c r="GC40" s="14"/>
      <c r="GD40" s="14"/>
      <c r="GE40" s="14"/>
      <c r="GF40" s="14"/>
      <c r="GG40" s="14"/>
      <c r="GH40" s="14"/>
      <c r="GI40" s="14"/>
      <c r="GJ40" s="14"/>
      <c r="GK40" s="14"/>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c r="IQ40" s="14"/>
      <c r="IR40" s="14"/>
      <c r="IS40" s="14"/>
      <c r="IT40" s="14"/>
      <c r="IU40" s="14"/>
      <c r="IV40" s="14"/>
      <c r="IW40" s="14"/>
      <c r="IX40" s="14"/>
      <c r="IY40" s="14"/>
      <c r="IZ40" s="14"/>
      <c r="JA40" s="14"/>
      <c r="JB40" s="14"/>
      <c r="JC40" s="14"/>
      <c r="JD40" s="14"/>
      <c r="JE40" s="14"/>
      <c r="JF40" s="14"/>
    </row>
    <row r="41" spans="1:266" ht="35.1" customHeight="1" x14ac:dyDescent="0.2">
      <c r="A41" s="33" t="s">
        <v>1013</v>
      </c>
      <c r="B41" s="141"/>
      <c r="C41" s="34" t="s">
        <v>1072</v>
      </c>
      <c r="D41" s="34" t="s">
        <v>1301</v>
      </c>
      <c r="E41" s="126">
        <v>5354</v>
      </c>
      <c r="F41" s="22"/>
      <c r="G41" s="22"/>
      <c r="H41" s="22"/>
      <c r="I41" s="22"/>
      <c r="J41" s="142"/>
      <c r="K41" s="142"/>
      <c r="L41" s="142"/>
      <c r="M41" s="142"/>
      <c r="N41" s="165"/>
      <c r="O41" s="22"/>
      <c r="P41" s="22"/>
      <c r="Q41" s="22" t="str">
        <f>IFERROR(VLOOKUP(A41,'[1]Compil Arr.Eval+Surv'!$C$2:$M$187,11,FALSE),"")</f>
        <v>SPAS Cat. A</v>
      </c>
      <c r="R41" s="98" t="s">
        <v>1026</v>
      </c>
      <c r="S41" s="98"/>
      <c r="T41" s="98" t="str">
        <f>IF(J41&lt;&gt;"","Etat chimique",IFERROR(VLOOKUP(A41,'[1]Compil Arr.Eval+Surv'!$C$2:$M$187,11,FALSE),""))</f>
        <v>SPAS Cat. A</v>
      </c>
      <c r="U41" s="39" t="s">
        <v>790</v>
      </c>
      <c r="V41" s="39" t="s">
        <v>790</v>
      </c>
      <c r="W41" s="39" t="s">
        <v>790</v>
      </c>
      <c r="X41" s="39" t="s">
        <v>790</v>
      </c>
      <c r="Y41" s="39" t="s">
        <v>790</v>
      </c>
      <c r="Z41" s="39" t="s">
        <v>790</v>
      </c>
      <c r="AA41" s="42" t="s">
        <v>1060</v>
      </c>
      <c r="AB41" s="42" t="s">
        <v>1059</v>
      </c>
      <c r="AC41" s="42">
        <v>44897</v>
      </c>
      <c r="AD41" s="86" t="s">
        <v>276</v>
      </c>
      <c r="AE41" s="86" t="s">
        <v>791</v>
      </c>
      <c r="AF41" s="86" t="s">
        <v>790</v>
      </c>
      <c r="AG41" s="86" t="s">
        <v>791</v>
      </c>
      <c r="AH41" s="86">
        <v>60</v>
      </c>
      <c r="AI41" s="86">
        <v>32</v>
      </c>
      <c r="AJ41" s="86" t="s">
        <v>854</v>
      </c>
      <c r="AK41" s="86" t="s">
        <v>791</v>
      </c>
      <c r="AL41" s="86" t="s">
        <v>790</v>
      </c>
      <c r="AM41" s="86">
        <v>6</v>
      </c>
      <c r="AN41" s="86">
        <v>3.2</v>
      </c>
      <c r="AO41" s="86" t="s">
        <v>854</v>
      </c>
      <c r="AP41" s="86" t="s">
        <v>818</v>
      </c>
      <c r="AQ41" s="71">
        <v>10</v>
      </c>
      <c r="AR41" s="72">
        <v>32</v>
      </c>
      <c r="AS41" s="71">
        <v>100</v>
      </c>
      <c r="AT41" s="72">
        <v>60</v>
      </c>
      <c r="AU41" s="55">
        <v>100</v>
      </c>
      <c r="AV41" s="55">
        <v>3.2</v>
      </c>
      <c r="AW41" s="55">
        <v>1000</v>
      </c>
      <c r="AX41" s="55">
        <v>6</v>
      </c>
      <c r="AY41" s="48" t="s">
        <v>789</v>
      </c>
      <c r="AZ41" s="48">
        <v>323</v>
      </c>
      <c r="BA41" s="44" t="s">
        <v>789</v>
      </c>
      <c r="BB41" s="44">
        <v>32.299999999999997</v>
      </c>
      <c r="BC41" s="57" t="s">
        <v>790</v>
      </c>
      <c r="BD41" s="75" t="s">
        <v>1058</v>
      </c>
      <c r="BE41" s="57" t="s">
        <v>1058</v>
      </c>
      <c r="BF41" s="57" t="s">
        <v>1058</v>
      </c>
      <c r="BG41" s="61" t="s">
        <v>790</v>
      </c>
      <c r="BH41" s="61" t="s">
        <v>791</v>
      </c>
      <c r="BI41" s="79" t="s">
        <v>791</v>
      </c>
      <c r="BJ41" s="79" t="s">
        <v>791</v>
      </c>
      <c r="BK41" s="65" t="s">
        <v>790</v>
      </c>
      <c r="BL41" s="65" t="s">
        <v>791</v>
      </c>
      <c r="BM41" s="65" t="s">
        <v>790</v>
      </c>
      <c r="BN41" s="65"/>
    </row>
    <row r="42" spans="1:266" ht="35.1" customHeight="1" x14ac:dyDescent="0.2">
      <c r="A42" s="33" t="s">
        <v>1164</v>
      </c>
      <c r="B42" s="141"/>
      <c r="C42" s="34" t="s">
        <v>1163</v>
      </c>
      <c r="D42" s="34" t="s">
        <v>1302</v>
      </c>
      <c r="E42" s="126">
        <v>5579</v>
      </c>
      <c r="F42" s="22"/>
      <c r="G42" s="22"/>
      <c r="H42" s="22"/>
      <c r="I42" s="22"/>
      <c r="J42" s="142">
        <v>48</v>
      </c>
      <c r="K42" s="142" t="s">
        <v>687</v>
      </c>
      <c r="L42" s="142"/>
      <c r="M42" s="142"/>
      <c r="N42" s="165" t="s">
        <v>276</v>
      </c>
      <c r="O42" s="22"/>
      <c r="P42" s="22"/>
      <c r="Q42" s="22"/>
      <c r="R42" s="98"/>
      <c r="S42" s="98" t="s">
        <v>1261</v>
      </c>
      <c r="T42" s="98" t="str">
        <f>IF(J42&lt;&gt;"","Etat chimique",IFERROR(VLOOKUP(A42,'[1]Compil Arr.Eval+Surv'!$C$2:$M$187,11,FALSE),""))</f>
        <v>Etat chimique</v>
      </c>
      <c r="U42" s="39">
        <v>3.6999999999999998E-2</v>
      </c>
      <c r="V42" s="39">
        <v>3.7000000000000002E-3</v>
      </c>
      <c r="W42" s="39">
        <v>0.16</v>
      </c>
      <c r="X42" s="39">
        <v>1.6E-2</v>
      </c>
      <c r="Y42" s="39" t="s">
        <v>818</v>
      </c>
      <c r="Z42" s="39" t="s">
        <v>790</v>
      </c>
      <c r="AA42" s="42" t="s">
        <v>1522</v>
      </c>
      <c r="AB42" s="42" t="s">
        <v>1213</v>
      </c>
      <c r="AC42" s="42" t="s">
        <v>929</v>
      </c>
      <c r="AD42" s="86" t="s">
        <v>276</v>
      </c>
      <c r="AE42" s="86">
        <v>3.6999999999999998E-2</v>
      </c>
      <c r="AF42" s="86" t="s">
        <v>854</v>
      </c>
      <c r="AG42" s="86">
        <v>3.6999999999999998E-2</v>
      </c>
      <c r="AH42" s="86">
        <v>0.16</v>
      </c>
      <c r="AI42" s="86">
        <v>3.6999999999999998E-2</v>
      </c>
      <c r="AJ42" s="86" t="s">
        <v>854</v>
      </c>
      <c r="AK42" s="86">
        <v>3.7000000000000002E-3</v>
      </c>
      <c r="AL42" s="86" t="s">
        <v>854</v>
      </c>
      <c r="AM42" s="86">
        <v>1.6E-2</v>
      </c>
      <c r="AN42" s="86">
        <v>3.7000000000000002E-3</v>
      </c>
      <c r="AO42" s="86" t="s">
        <v>854</v>
      </c>
      <c r="AP42" s="86" t="s">
        <v>818</v>
      </c>
      <c r="AQ42" s="71">
        <v>10</v>
      </c>
      <c r="AR42" s="72">
        <v>3.6999999999999998E-2</v>
      </c>
      <c r="AS42" s="71">
        <v>10</v>
      </c>
      <c r="AT42" s="72">
        <v>0.16</v>
      </c>
      <c r="AU42" s="55">
        <v>100</v>
      </c>
      <c r="AV42" s="55">
        <v>3.7000000000000002E-3</v>
      </c>
      <c r="AW42" s="55">
        <v>100</v>
      </c>
      <c r="AX42" s="55">
        <v>1.6E-2</v>
      </c>
      <c r="AY42" s="48" t="s">
        <v>789</v>
      </c>
      <c r="AZ42" s="48">
        <v>0.26</v>
      </c>
      <c r="BA42" s="44" t="s">
        <v>789</v>
      </c>
      <c r="BB42" s="44">
        <v>2.5999999999999999E-2</v>
      </c>
      <c r="BC42" s="57" t="s">
        <v>790</v>
      </c>
      <c r="BD42" s="75" t="s">
        <v>1058</v>
      </c>
      <c r="BE42" s="57" t="s">
        <v>1058</v>
      </c>
      <c r="BF42" s="57" t="s">
        <v>1058</v>
      </c>
      <c r="BG42" s="61">
        <v>100</v>
      </c>
      <c r="BH42" s="61">
        <v>3.1</v>
      </c>
      <c r="BI42" s="79">
        <v>4.1399999999999997</v>
      </c>
      <c r="BJ42" s="79" t="s">
        <v>791</v>
      </c>
      <c r="BK42" s="65" t="s">
        <v>790</v>
      </c>
      <c r="BL42" s="65">
        <v>0.1</v>
      </c>
      <c r="BM42" s="65" t="s">
        <v>1140</v>
      </c>
      <c r="BN42" s="65" t="s">
        <v>1517</v>
      </c>
    </row>
    <row r="43" spans="1:266" ht="35.1" customHeight="1" x14ac:dyDescent="0.2">
      <c r="A43" s="33" t="s">
        <v>68</v>
      </c>
      <c r="B43" s="125"/>
      <c r="C43" s="33" t="s">
        <v>10</v>
      </c>
      <c r="D43" s="33" t="s">
        <v>1303</v>
      </c>
      <c r="E43" s="126">
        <v>1903</v>
      </c>
      <c r="F43" s="22"/>
      <c r="G43" s="22"/>
      <c r="H43" s="22"/>
      <c r="I43" s="22"/>
      <c r="J43" s="142"/>
      <c r="K43" s="142"/>
      <c r="L43" s="142"/>
      <c r="M43" s="142"/>
      <c r="N43" s="165" t="s">
        <v>276</v>
      </c>
      <c r="O43" s="22"/>
      <c r="P43" s="22"/>
      <c r="Q43" s="22" t="str">
        <f>IFERROR(VLOOKUP(A43,'[1]Compil Arr.Eval+Surv'!$C$2:$M$187,11,FALSE),"")</f>
        <v>SPAS Cat. B</v>
      </c>
      <c r="R43" s="98"/>
      <c r="S43" s="98"/>
      <c r="T43" s="98" t="str">
        <f>IF(J43&lt;&gt;"","Etat chimique",IFERROR(VLOOKUP(A43,'[1]Compil Arr.Eval+Surv'!$C$2:$M$187,11,FALSE),""))</f>
        <v>SPAS Cat. B</v>
      </c>
      <c r="U43" s="39" t="s">
        <v>790</v>
      </c>
      <c r="V43" s="39" t="s">
        <v>790</v>
      </c>
      <c r="W43" s="39" t="s">
        <v>790</v>
      </c>
      <c r="X43" s="39" t="s">
        <v>790</v>
      </c>
      <c r="Y43" s="39" t="s">
        <v>790</v>
      </c>
      <c r="Z43" s="39" t="s">
        <v>790</v>
      </c>
      <c r="AA43" s="42" t="s">
        <v>928</v>
      </c>
      <c r="AB43" s="42" t="s">
        <v>919</v>
      </c>
      <c r="AC43" s="42">
        <v>41600</v>
      </c>
      <c r="AD43" s="86" t="s">
        <v>276</v>
      </c>
      <c r="AE43" s="86">
        <v>1.2999999999999999E-2</v>
      </c>
      <c r="AF43" s="86" t="s">
        <v>854</v>
      </c>
      <c r="AG43" s="86">
        <v>1.2999999999999999E-2</v>
      </c>
      <c r="AH43" s="86">
        <v>5.1999999999999998E-2</v>
      </c>
      <c r="AI43" s="86">
        <v>1.2999999999999999E-2</v>
      </c>
      <c r="AJ43" s="86" t="s">
        <v>854</v>
      </c>
      <c r="AK43" s="86">
        <v>5.1999999999999998E-2</v>
      </c>
      <c r="AL43" s="86" t="s">
        <v>854</v>
      </c>
      <c r="AM43" s="86">
        <v>0.01</v>
      </c>
      <c r="AN43" s="86">
        <v>5.1999999999999998E-2</v>
      </c>
      <c r="AO43" s="86" t="s">
        <v>854</v>
      </c>
      <c r="AP43" s="86" t="s">
        <v>818</v>
      </c>
      <c r="AQ43" s="71">
        <v>10</v>
      </c>
      <c r="AR43" s="72">
        <v>1.2999999999999999E-2</v>
      </c>
      <c r="AS43" s="72">
        <v>10</v>
      </c>
      <c r="AT43" s="72">
        <v>5.1999999999999998E-2</v>
      </c>
      <c r="AU43" s="55">
        <v>10</v>
      </c>
      <c r="AV43" s="55">
        <v>5.1999999999999998E-2</v>
      </c>
      <c r="AW43" s="55">
        <v>50</v>
      </c>
      <c r="AX43" s="55">
        <v>0.01</v>
      </c>
      <c r="AY43" s="48" t="s">
        <v>789</v>
      </c>
      <c r="AZ43" s="48">
        <v>0.122</v>
      </c>
      <c r="BA43" s="44" t="s">
        <v>789</v>
      </c>
      <c r="BB43" s="44">
        <v>2.4E-2</v>
      </c>
      <c r="BC43" s="57">
        <v>30</v>
      </c>
      <c r="BD43" s="57">
        <v>1000</v>
      </c>
      <c r="BE43" s="57">
        <v>50</v>
      </c>
      <c r="BF43" s="57">
        <v>50</v>
      </c>
      <c r="BG43" s="61">
        <v>300</v>
      </c>
      <c r="BH43" s="61">
        <v>219</v>
      </c>
      <c r="BI43" s="61">
        <v>10</v>
      </c>
      <c r="BJ43" s="61">
        <v>10</v>
      </c>
      <c r="BK43" s="65" t="s">
        <v>790</v>
      </c>
      <c r="BL43" s="65">
        <v>0.1</v>
      </c>
      <c r="BM43" s="65" t="s">
        <v>1140</v>
      </c>
      <c r="BN43" s="65" t="s">
        <v>1517</v>
      </c>
    </row>
    <row r="44" spans="1:266" ht="35.1" customHeight="1" x14ac:dyDescent="0.2">
      <c r="A44" s="18" t="s">
        <v>1610</v>
      </c>
      <c r="B44" s="121"/>
      <c r="C44" s="18" t="s">
        <v>1611</v>
      </c>
      <c r="D44" s="18" t="s">
        <v>1612</v>
      </c>
      <c r="E44" s="141"/>
      <c r="F44" s="164"/>
      <c r="G44" s="164"/>
      <c r="H44" s="164"/>
      <c r="I44" s="164"/>
      <c r="J44" s="165">
        <v>65</v>
      </c>
      <c r="K44" s="165" t="s">
        <v>431</v>
      </c>
      <c r="L44" s="165" t="s">
        <v>1227</v>
      </c>
      <c r="M44" s="165" t="s">
        <v>1228</v>
      </c>
      <c r="N44" s="165" t="s">
        <v>1548</v>
      </c>
      <c r="O44" s="164"/>
      <c r="P44" s="164" t="s">
        <v>634</v>
      </c>
      <c r="Q44" s="164" t="str">
        <f>IFERROR(VLOOKUP(A44,'[1]Compil Arr.Eval+Surv'!$C$2:$M$187,11,FALSE),"")</f>
        <v/>
      </c>
      <c r="R44" s="166"/>
      <c r="S44" s="166" t="s">
        <v>1261</v>
      </c>
      <c r="T44" s="166" t="str">
        <f>IF(J44&lt;&gt;"","Etat chimique",IFERROR(VLOOKUP(A44,'[1]Compil Arr.Eval+Surv'!$C$2:$M$187,11,FALSE),""))</f>
        <v>Etat chimique</v>
      </c>
      <c r="U44" s="167">
        <v>1.3200000000000001E-4</v>
      </c>
      <c r="V44" s="167">
        <v>1.3200000000000001E-4</v>
      </c>
      <c r="W44" s="167" t="s">
        <v>790</v>
      </c>
      <c r="X44" s="167" t="s">
        <v>790</v>
      </c>
      <c r="Y44" s="167">
        <v>7.6999999999999999E-2</v>
      </c>
      <c r="Z44" s="167" t="s">
        <v>790</v>
      </c>
      <c r="AA44" s="168" t="s">
        <v>1522</v>
      </c>
      <c r="AB44" s="168" t="s">
        <v>1203</v>
      </c>
      <c r="AC44" s="168" t="s">
        <v>929</v>
      </c>
      <c r="AD44" s="88" t="s">
        <v>1233</v>
      </c>
      <c r="AE44" s="88" t="s">
        <v>748</v>
      </c>
      <c r="AF44" s="88" t="s">
        <v>790</v>
      </c>
      <c r="AG44" s="88" t="s">
        <v>748</v>
      </c>
      <c r="AH44" s="88" t="s">
        <v>791</v>
      </c>
      <c r="AI44" s="88" t="s">
        <v>748</v>
      </c>
      <c r="AJ44" s="88" t="s">
        <v>790</v>
      </c>
      <c r="AK44" s="88" t="s">
        <v>748</v>
      </c>
      <c r="AL44" s="88" t="s">
        <v>790</v>
      </c>
      <c r="AM44" s="88" t="s">
        <v>791</v>
      </c>
      <c r="AN44" s="88" t="s">
        <v>748</v>
      </c>
      <c r="AO44" s="88" t="s">
        <v>790</v>
      </c>
      <c r="AP44" s="88">
        <v>7.6999999999999999E-2</v>
      </c>
      <c r="AQ44" s="169" t="s">
        <v>790</v>
      </c>
      <c r="AR44" s="170" t="s">
        <v>791</v>
      </c>
      <c r="AS44" s="169" t="s">
        <v>790</v>
      </c>
      <c r="AT44" s="170" t="s">
        <v>791</v>
      </c>
      <c r="AU44" s="54" t="s">
        <v>790</v>
      </c>
      <c r="AV44" s="54" t="s">
        <v>791</v>
      </c>
      <c r="AW44" s="171" t="s">
        <v>790</v>
      </c>
      <c r="AX44" s="54" t="s">
        <v>791</v>
      </c>
      <c r="AY44" s="49" t="s">
        <v>790</v>
      </c>
      <c r="AZ44" s="49" t="s">
        <v>791</v>
      </c>
      <c r="BA44" s="45" t="s">
        <v>790</v>
      </c>
      <c r="BB44" s="45" t="s">
        <v>791</v>
      </c>
      <c r="BC44" s="58" t="s">
        <v>790</v>
      </c>
      <c r="BD44" s="58" t="s">
        <v>1207</v>
      </c>
      <c r="BE44" s="58" t="s">
        <v>1208</v>
      </c>
      <c r="BF44" s="58" t="s">
        <v>1208</v>
      </c>
      <c r="BG44" s="62" t="s">
        <v>790</v>
      </c>
      <c r="BH44" s="62" t="s">
        <v>1207</v>
      </c>
      <c r="BI44" s="62" t="s">
        <v>1208</v>
      </c>
      <c r="BJ44" s="62" t="s">
        <v>1208</v>
      </c>
      <c r="BK44" s="67" t="s">
        <v>790</v>
      </c>
      <c r="BL44" s="67" t="s">
        <v>1207</v>
      </c>
      <c r="BM44" s="67" t="s">
        <v>790</v>
      </c>
      <c r="BN44" s="65"/>
    </row>
    <row r="45" spans="1:266" ht="35.1" customHeight="1" x14ac:dyDescent="0.2">
      <c r="A45" s="18" t="s">
        <v>1618</v>
      </c>
      <c r="B45" s="121"/>
      <c r="C45" s="18" t="s">
        <v>1619</v>
      </c>
      <c r="D45" s="18" t="s">
        <v>1620</v>
      </c>
      <c r="E45" s="141"/>
      <c r="F45" s="164"/>
      <c r="G45" s="164"/>
      <c r="H45" s="164"/>
      <c r="I45" s="164"/>
      <c r="J45" s="165">
        <v>65</v>
      </c>
      <c r="K45" s="165" t="s">
        <v>431</v>
      </c>
      <c r="L45" s="165" t="s">
        <v>1227</v>
      </c>
      <c r="M45" s="165" t="s">
        <v>1228</v>
      </c>
      <c r="N45" s="165" t="s">
        <v>1548</v>
      </c>
      <c r="O45" s="164"/>
      <c r="P45" s="164" t="s">
        <v>634</v>
      </c>
      <c r="Q45" s="164" t="str">
        <f>IFERROR(VLOOKUP(A45,'[1]Compil Arr.Eval+Surv'!$C$2:$M$187,11,FALSE),"")</f>
        <v/>
      </c>
      <c r="R45" s="166"/>
      <c r="S45" s="166" t="s">
        <v>1261</v>
      </c>
      <c r="T45" s="166" t="str">
        <f>IF(J45&lt;&gt;"","Etat chimique",IFERROR(VLOOKUP(A45,'[1]Compil Arr.Eval+Surv'!$C$2:$M$187,11,FALSE),""))</f>
        <v>Etat chimique</v>
      </c>
      <c r="U45" s="167">
        <v>2.6400000000000002E-4</v>
      </c>
      <c r="V45" s="167">
        <v>2.6400000000000002E-4</v>
      </c>
      <c r="W45" s="167" t="s">
        <v>790</v>
      </c>
      <c r="X45" s="167" t="s">
        <v>790</v>
      </c>
      <c r="Y45" s="167">
        <v>7.6999999999999999E-2</v>
      </c>
      <c r="Z45" s="167" t="s">
        <v>790</v>
      </c>
      <c r="AA45" s="168" t="s">
        <v>1522</v>
      </c>
      <c r="AB45" s="168" t="s">
        <v>1203</v>
      </c>
      <c r="AC45" s="168" t="s">
        <v>929</v>
      </c>
      <c r="AD45" s="88" t="s">
        <v>1233</v>
      </c>
      <c r="AE45" s="88" t="s">
        <v>748</v>
      </c>
      <c r="AF45" s="88" t="s">
        <v>790</v>
      </c>
      <c r="AG45" s="88" t="s">
        <v>748</v>
      </c>
      <c r="AH45" s="88" t="s">
        <v>791</v>
      </c>
      <c r="AI45" s="88" t="s">
        <v>748</v>
      </c>
      <c r="AJ45" s="88" t="s">
        <v>790</v>
      </c>
      <c r="AK45" s="88" t="s">
        <v>748</v>
      </c>
      <c r="AL45" s="88" t="s">
        <v>790</v>
      </c>
      <c r="AM45" s="88" t="s">
        <v>791</v>
      </c>
      <c r="AN45" s="88" t="s">
        <v>748</v>
      </c>
      <c r="AO45" s="88" t="s">
        <v>790</v>
      </c>
      <c r="AP45" s="88">
        <v>7.6999999999999999E-2</v>
      </c>
      <c r="AQ45" s="169" t="s">
        <v>790</v>
      </c>
      <c r="AR45" s="170" t="s">
        <v>791</v>
      </c>
      <c r="AS45" s="169" t="s">
        <v>790</v>
      </c>
      <c r="AT45" s="170" t="s">
        <v>791</v>
      </c>
      <c r="AU45" s="54" t="s">
        <v>790</v>
      </c>
      <c r="AV45" s="54" t="s">
        <v>791</v>
      </c>
      <c r="AW45" s="171" t="s">
        <v>790</v>
      </c>
      <c r="AX45" s="54" t="s">
        <v>791</v>
      </c>
      <c r="AY45" s="49" t="s">
        <v>790</v>
      </c>
      <c r="AZ45" s="49" t="s">
        <v>791</v>
      </c>
      <c r="BA45" s="45" t="s">
        <v>790</v>
      </c>
      <c r="BB45" s="45" t="s">
        <v>791</v>
      </c>
      <c r="BC45" s="58" t="s">
        <v>790</v>
      </c>
      <c r="BD45" s="58" t="s">
        <v>1207</v>
      </c>
      <c r="BE45" s="58" t="s">
        <v>1208</v>
      </c>
      <c r="BF45" s="58" t="s">
        <v>1208</v>
      </c>
      <c r="BG45" s="62" t="s">
        <v>790</v>
      </c>
      <c r="BH45" s="62" t="s">
        <v>1207</v>
      </c>
      <c r="BI45" s="62" t="s">
        <v>1208</v>
      </c>
      <c r="BJ45" s="62" t="s">
        <v>1208</v>
      </c>
      <c r="BK45" s="67" t="s">
        <v>790</v>
      </c>
      <c r="BL45" s="67" t="s">
        <v>1207</v>
      </c>
      <c r="BM45" s="67" t="s">
        <v>790</v>
      </c>
      <c r="BN45" s="65"/>
    </row>
    <row r="46" spans="1:266" ht="35.1" customHeight="1" x14ac:dyDescent="0.2">
      <c r="A46" s="18" t="s">
        <v>1607</v>
      </c>
      <c r="B46" s="121"/>
      <c r="C46" s="18" t="s">
        <v>1608</v>
      </c>
      <c r="D46" s="18" t="s">
        <v>1609</v>
      </c>
      <c r="E46" s="141"/>
      <c r="F46" s="164"/>
      <c r="G46" s="164"/>
      <c r="H46" s="164"/>
      <c r="I46" s="164"/>
      <c r="J46" s="165">
        <v>65</v>
      </c>
      <c r="K46" s="165" t="s">
        <v>431</v>
      </c>
      <c r="L46" s="165" t="s">
        <v>1227</v>
      </c>
      <c r="M46" s="165" t="s">
        <v>1228</v>
      </c>
      <c r="N46" s="165" t="s">
        <v>1548</v>
      </c>
      <c r="O46" s="164"/>
      <c r="P46" s="164" t="s">
        <v>634</v>
      </c>
      <c r="Q46" s="164" t="str">
        <f>IFERROR(VLOOKUP(A46,'[1]Compil Arr.Eval+Surv'!$C$2:$M$187,11,FALSE),"")</f>
        <v/>
      </c>
      <c r="R46" s="166"/>
      <c r="S46" s="166" t="s">
        <v>1261</v>
      </c>
      <c r="T46" s="166" t="str">
        <f>IF(J46&lt;&gt;"","Etat chimique",IFERROR(VLOOKUP(A46,'[1]Compil Arr.Eval+Surv'!$C$2:$M$187,11,FALSE),""))</f>
        <v>Etat chimique</v>
      </c>
      <c r="U46" s="167">
        <v>2.6400000000000002E-4</v>
      </c>
      <c r="V46" s="167">
        <v>2.6400000000000002E-4</v>
      </c>
      <c r="W46" s="167" t="s">
        <v>790</v>
      </c>
      <c r="X46" s="167" t="s">
        <v>790</v>
      </c>
      <c r="Y46" s="167">
        <v>7.6999999999999999E-2</v>
      </c>
      <c r="Z46" s="167" t="s">
        <v>790</v>
      </c>
      <c r="AA46" s="168" t="s">
        <v>1522</v>
      </c>
      <c r="AB46" s="168" t="s">
        <v>1203</v>
      </c>
      <c r="AC46" s="168" t="s">
        <v>929</v>
      </c>
      <c r="AD46" s="88" t="s">
        <v>1233</v>
      </c>
      <c r="AE46" s="88" t="s">
        <v>748</v>
      </c>
      <c r="AF46" s="88" t="s">
        <v>790</v>
      </c>
      <c r="AG46" s="88" t="s">
        <v>748</v>
      </c>
      <c r="AH46" s="88" t="s">
        <v>791</v>
      </c>
      <c r="AI46" s="88" t="s">
        <v>748</v>
      </c>
      <c r="AJ46" s="88" t="s">
        <v>790</v>
      </c>
      <c r="AK46" s="88" t="s">
        <v>748</v>
      </c>
      <c r="AL46" s="88" t="s">
        <v>790</v>
      </c>
      <c r="AM46" s="88" t="s">
        <v>791</v>
      </c>
      <c r="AN46" s="88" t="s">
        <v>748</v>
      </c>
      <c r="AO46" s="88" t="s">
        <v>790</v>
      </c>
      <c r="AP46" s="88">
        <v>7.6999999999999999E-2</v>
      </c>
      <c r="AQ46" s="169" t="s">
        <v>790</v>
      </c>
      <c r="AR46" s="170" t="s">
        <v>791</v>
      </c>
      <c r="AS46" s="169" t="s">
        <v>790</v>
      </c>
      <c r="AT46" s="170" t="s">
        <v>791</v>
      </c>
      <c r="AU46" s="54" t="s">
        <v>790</v>
      </c>
      <c r="AV46" s="54" t="s">
        <v>791</v>
      </c>
      <c r="AW46" s="171" t="s">
        <v>790</v>
      </c>
      <c r="AX46" s="54" t="s">
        <v>791</v>
      </c>
      <c r="AY46" s="49" t="s">
        <v>790</v>
      </c>
      <c r="AZ46" s="49" t="s">
        <v>791</v>
      </c>
      <c r="BA46" s="45" t="s">
        <v>790</v>
      </c>
      <c r="BB46" s="45" t="s">
        <v>791</v>
      </c>
      <c r="BC46" s="58" t="s">
        <v>790</v>
      </c>
      <c r="BD46" s="58" t="s">
        <v>1207</v>
      </c>
      <c r="BE46" s="58" t="s">
        <v>1208</v>
      </c>
      <c r="BF46" s="58" t="s">
        <v>1208</v>
      </c>
      <c r="BG46" s="62" t="s">
        <v>790</v>
      </c>
      <c r="BH46" s="62" t="s">
        <v>1207</v>
      </c>
      <c r="BI46" s="62" t="s">
        <v>1208</v>
      </c>
      <c r="BJ46" s="62" t="s">
        <v>1208</v>
      </c>
      <c r="BK46" s="67" t="s">
        <v>790</v>
      </c>
      <c r="BL46" s="67" t="s">
        <v>1207</v>
      </c>
      <c r="BM46" s="67" t="s">
        <v>790</v>
      </c>
      <c r="BN46" s="65"/>
    </row>
    <row r="47" spans="1:266" ht="35.1" customHeight="1" x14ac:dyDescent="0.2">
      <c r="A47" s="33" t="s">
        <v>291</v>
      </c>
      <c r="B47" s="125"/>
      <c r="C47" s="33" t="s">
        <v>292</v>
      </c>
      <c r="D47" s="33" t="s">
        <v>1304</v>
      </c>
      <c r="E47" s="126">
        <v>1465</v>
      </c>
      <c r="F47" s="22"/>
      <c r="G47" s="22"/>
      <c r="H47" s="22"/>
      <c r="I47" s="22"/>
      <c r="J47" s="142"/>
      <c r="K47" s="142"/>
      <c r="L47" s="142"/>
      <c r="M47" s="142"/>
      <c r="N47" s="165" t="s">
        <v>276</v>
      </c>
      <c r="O47" s="22"/>
      <c r="P47" s="22"/>
      <c r="Q47" s="22" t="str">
        <f>IFERROR(VLOOKUP(A47,'[1]Compil Arr.Eval+Surv'!$C$2:$M$187,11,FALSE),"")</f>
        <v>SPAS Cat. B</v>
      </c>
      <c r="R47" s="98"/>
      <c r="S47" s="98"/>
      <c r="T47" s="98" t="str">
        <f>IF(J47&lt;&gt;"","Etat chimique",IFERROR(VLOOKUP(A47,'[1]Compil Arr.Eval+Surv'!$C$2:$M$187,11,FALSE),""))</f>
        <v>SPAS Cat. B</v>
      </c>
      <c r="U47" s="39" t="s">
        <v>790</v>
      </c>
      <c r="V47" s="39" t="s">
        <v>790</v>
      </c>
      <c r="W47" s="39" t="s">
        <v>790</v>
      </c>
      <c r="X47" s="39" t="s">
        <v>790</v>
      </c>
      <c r="Y47" s="39" t="s">
        <v>790</v>
      </c>
      <c r="Z47" s="39" t="s">
        <v>790</v>
      </c>
      <c r="AA47" s="42" t="s">
        <v>928</v>
      </c>
      <c r="AB47" s="42" t="s">
        <v>918</v>
      </c>
      <c r="AC47" s="42">
        <v>41376</v>
      </c>
      <c r="AD47" s="86" t="s">
        <v>276</v>
      </c>
      <c r="AE47" s="86">
        <v>0.57999999999999996</v>
      </c>
      <c r="AF47" s="86" t="s">
        <v>854</v>
      </c>
      <c r="AG47" s="86">
        <v>0.57999999999999996</v>
      </c>
      <c r="AH47" s="86">
        <v>2.5</v>
      </c>
      <c r="AI47" s="86">
        <v>0.57999999999999996</v>
      </c>
      <c r="AJ47" s="86" t="s">
        <v>854</v>
      </c>
      <c r="AK47" s="86">
        <v>5.8000000000000003E-2</v>
      </c>
      <c r="AL47" s="86" t="s">
        <v>854</v>
      </c>
      <c r="AM47" s="86">
        <v>0.25</v>
      </c>
      <c r="AN47" s="86">
        <v>5.8000000000000003E-2</v>
      </c>
      <c r="AO47" s="86" t="s">
        <v>854</v>
      </c>
      <c r="AP47" s="86" t="s">
        <v>818</v>
      </c>
      <c r="AQ47" s="71">
        <v>10</v>
      </c>
      <c r="AR47" s="72">
        <v>0.57999999999999996</v>
      </c>
      <c r="AS47" s="72">
        <v>10</v>
      </c>
      <c r="AT47" s="72">
        <v>2.5</v>
      </c>
      <c r="AU47" s="55">
        <v>100</v>
      </c>
      <c r="AV47" s="55">
        <v>5.8000000000000003E-2</v>
      </c>
      <c r="AW47" s="55">
        <v>100</v>
      </c>
      <c r="AX47" s="55">
        <v>0.25</v>
      </c>
      <c r="AY47" s="48" t="s">
        <v>789</v>
      </c>
      <c r="AZ47" s="48">
        <v>1.044</v>
      </c>
      <c r="BA47" s="44" t="s">
        <v>789</v>
      </c>
      <c r="BB47" s="44">
        <v>0.10440000000000002</v>
      </c>
      <c r="BC47" s="57">
        <v>30</v>
      </c>
      <c r="BD47" s="57">
        <v>233</v>
      </c>
      <c r="BE47" s="76">
        <v>73.687539531941809</v>
      </c>
      <c r="BF47" s="76">
        <v>73.687539531941809</v>
      </c>
      <c r="BG47" s="61">
        <v>100</v>
      </c>
      <c r="BH47" s="61">
        <v>213</v>
      </c>
      <c r="BI47" s="79">
        <v>67</v>
      </c>
      <c r="BJ47" s="79">
        <v>67</v>
      </c>
      <c r="BK47" s="83">
        <v>100</v>
      </c>
      <c r="BL47" s="128">
        <v>12</v>
      </c>
      <c r="BM47" s="66" t="s">
        <v>1156</v>
      </c>
      <c r="BN47" s="66"/>
    </row>
    <row r="48" spans="1:266" ht="35.1" customHeight="1" x14ac:dyDescent="0.2">
      <c r="A48" s="33" t="s">
        <v>1024</v>
      </c>
      <c r="B48" s="141" t="s">
        <v>1023</v>
      </c>
      <c r="C48" s="34" t="s">
        <v>1056</v>
      </c>
      <c r="D48" s="34" t="s">
        <v>1305</v>
      </c>
      <c r="E48" s="126">
        <v>5369</v>
      </c>
      <c r="F48" s="22"/>
      <c r="G48" s="22"/>
      <c r="H48" s="22"/>
      <c r="I48" s="22"/>
      <c r="J48" s="142"/>
      <c r="K48" s="142"/>
      <c r="L48" s="142"/>
      <c r="M48" s="142"/>
      <c r="N48" s="165"/>
      <c r="O48" s="22"/>
      <c r="P48" s="22"/>
      <c r="Q48" s="22" t="str">
        <f>IFERROR(VLOOKUP(A48,'[1]Compil Arr.Eval+Surv'!$C$2:$M$187,11,FALSE),"")</f>
        <v>SPAS Cat. A</v>
      </c>
      <c r="R48" s="98" t="s">
        <v>1026</v>
      </c>
      <c r="S48" s="98"/>
      <c r="T48" s="98" t="str">
        <f>IF(J48&lt;&gt;"","Etat chimique",IFERROR(VLOOKUP(A48,'[1]Compil Arr.Eval+Surv'!$C$2:$M$187,11,FALSE),""))</f>
        <v>SPAS Cat. A</v>
      </c>
      <c r="U48" s="39" t="s">
        <v>790</v>
      </c>
      <c r="V48" s="39" t="s">
        <v>790</v>
      </c>
      <c r="W48" s="39" t="s">
        <v>790</v>
      </c>
      <c r="X48" s="39" t="s">
        <v>790</v>
      </c>
      <c r="Y48" s="39" t="s">
        <v>790</v>
      </c>
      <c r="Z48" s="39" t="s">
        <v>790</v>
      </c>
      <c r="AA48" s="42" t="s">
        <v>1060</v>
      </c>
      <c r="AB48" s="42" t="s">
        <v>1059</v>
      </c>
      <c r="AC48" s="42">
        <v>44897</v>
      </c>
      <c r="AD48" s="86" t="s">
        <v>276</v>
      </c>
      <c r="AE48" s="86" t="s">
        <v>791</v>
      </c>
      <c r="AF48" s="86" t="s">
        <v>790</v>
      </c>
      <c r="AG48" s="86" t="s">
        <v>791</v>
      </c>
      <c r="AH48" s="86">
        <v>170</v>
      </c>
      <c r="AI48" s="86">
        <v>4</v>
      </c>
      <c r="AJ48" s="86" t="s">
        <v>854</v>
      </c>
      <c r="AK48" s="86" t="s">
        <v>791</v>
      </c>
      <c r="AL48" s="86" t="s">
        <v>790</v>
      </c>
      <c r="AM48" s="86">
        <v>17</v>
      </c>
      <c r="AN48" s="86">
        <v>0.4</v>
      </c>
      <c r="AO48" s="86" t="s">
        <v>854</v>
      </c>
      <c r="AP48" s="86" t="s">
        <v>818</v>
      </c>
      <c r="AQ48" s="71">
        <v>10</v>
      </c>
      <c r="AR48" s="72">
        <v>4</v>
      </c>
      <c r="AS48" s="71">
        <v>100</v>
      </c>
      <c r="AT48" s="72">
        <v>170</v>
      </c>
      <c r="AU48" s="55">
        <v>10</v>
      </c>
      <c r="AV48" s="55">
        <v>0.4</v>
      </c>
      <c r="AW48" s="55">
        <v>100</v>
      </c>
      <c r="AX48" s="55">
        <v>17</v>
      </c>
      <c r="AY48" s="48" t="s">
        <v>790</v>
      </c>
      <c r="AZ48" s="48" t="s">
        <v>1058</v>
      </c>
      <c r="BA48" s="44" t="s">
        <v>790</v>
      </c>
      <c r="BB48" s="44" t="s">
        <v>1058</v>
      </c>
      <c r="BC48" s="57" t="s">
        <v>790</v>
      </c>
      <c r="BD48" s="75" t="s">
        <v>1058</v>
      </c>
      <c r="BE48" s="57" t="s">
        <v>1058</v>
      </c>
      <c r="BF48" s="57" t="s">
        <v>1058</v>
      </c>
      <c r="BG48" s="61" t="s">
        <v>790</v>
      </c>
      <c r="BH48" s="61" t="s">
        <v>791</v>
      </c>
      <c r="BI48" s="79" t="s">
        <v>791</v>
      </c>
      <c r="BJ48" s="79" t="s">
        <v>791</v>
      </c>
      <c r="BK48" s="65" t="s">
        <v>790</v>
      </c>
      <c r="BL48" s="65" t="s">
        <v>791</v>
      </c>
      <c r="BM48" s="65" t="s">
        <v>790</v>
      </c>
      <c r="BN48" s="65"/>
    </row>
    <row r="49" spans="1:266" ht="35.1" customHeight="1" x14ac:dyDescent="0.2">
      <c r="A49" s="18" t="s">
        <v>423</v>
      </c>
      <c r="B49" s="121"/>
      <c r="C49" s="18" t="s">
        <v>1532</v>
      </c>
      <c r="D49" s="18" t="s">
        <v>1533</v>
      </c>
      <c r="E49" s="123"/>
      <c r="F49" s="22"/>
      <c r="G49" s="22"/>
      <c r="H49" s="22">
        <v>35</v>
      </c>
      <c r="I49" s="22" t="s">
        <v>431</v>
      </c>
      <c r="J49" s="142">
        <v>35</v>
      </c>
      <c r="K49" s="142" t="s">
        <v>1202</v>
      </c>
      <c r="L49" s="142" t="s">
        <v>1202</v>
      </c>
      <c r="M49" s="142" t="s">
        <v>1202</v>
      </c>
      <c r="N49" s="165" t="s">
        <v>1202</v>
      </c>
      <c r="O49" s="22"/>
      <c r="P49" s="22" t="s">
        <v>634</v>
      </c>
      <c r="Q49" s="22" t="str">
        <f>IFERROR(VLOOKUP(A49,'[1]Compil Arr.Eval+Surv'!$C$2:$M$187,11,FALSE),"")</f>
        <v/>
      </c>
      <c r="R49" s="98"/>
      <c r="S49" s="98" t="s">
        <v>1260</v>
      </c>
      <c r="T49" s="98" t="str">
        <f>IF(J49&lt;&gt;"","Etat chimique",IFERROR(VLOOKUP(A49,'[1]Compil Arr.Eval+Surv'!$C$2:$M$187,11,FALSE),""))</f>
        <v>Etat chimique</v>
      </c>
      <c r="U49" s="39" t="s">
        <v>1202</v>
      </c>
      <c r="V49" s="39" t="s">
        <v>1202</v>
      </c>
      <c r="W49" s="39" t="s">
        <v>790</v>
      </c>
      <c r="X49" s="39" t="s">
        <v>790</v>
      </c>
      <c r="Y49" s="39" t="s">
        <v>1202</v>
      </c>
      <c r="Z49" s="39" t="s">
        <v>790</v>
      </c>
      <c r="AA49" s="42" t="s">
        <v>1522</v>
      </c>
      <c r="AB49" s="42" t="s">
        <v>1203</v>
      </c>
      <c r="AC49" s="42" t="s">
        <v>929</v>
      </c>
      <c r="AD49" s="86" t="s">
        <v>1202</v>
      </c>
      <c r="AE49" s="145">
        <v>2.2000000000000001E-4</v>
      </c>
      <c r="AF49" s="86" t="s">
        <v>1234</v>
      </c>
      <c r="AG49" s="86">
        <v>4.4000000000000003E-3</v>
      </c>
      <c r="AH49" s="86">
        <v>2800</v>
      </c>
      <c r="AI49" s="86" t="s">
        <v>1224</v>
      </c>
      <c r="AJ49" s="86" t="s">
        <v>1211</v>
      </c>
      <c r="AK49" s="145">
        <v>2.2000000000000001E-4</v>
      </c>
      <c r="AL49" s="86" t="s">
        <v>1234</v>
      </c>
      <c r="AM49" s="86">
        <v>280</v>
      </c>
      <c r="AN49" s="86" t="s">
        <v>1225</v>
      </c>
      <c r="AO49" s="86" t="s">
        <v>1211</v>
      </c>
      <c r="AP49" s="86">
        <v>7.6999999999999999E-2</v>
      </c>
      <c r="AQ49" s="69">
        <v>10</v>
      </c>
      <c r="AR49" s="70">
        <v>30</v>
      </c>
      <c r="AS49" s="69" t="s">
        <v>1210</v>
      </c>
      <c r="AT49" s="70">
        <v>2800</v>
      </c>
      <c r="AU49" s="52">
        <v>100</v>
      </c>
      <c r="AV49" s="52">
        <v>3</v>
      </c>
      <c r="AW49" s="53" t="s">
        <v>1139</v>
      </c>
      <c r="AX49" s="52">
        <v>280</v>
      </c>
      <c r="AY49" s="48" t="s">
        <v>790</v>
      </c>
      <c r="AZ49" s="48" t="s">
        <v>1058</v>
      </c>
      <c r="BA49" s="44" t="s">
        <v>790</v>
      </c>
      <c r="BB49" s="44" t="s">
        <v>1058</v>
      </c>
      <c r="BC49" s="57">
        <v>30</v>
      </c>
      <c r="BD49" s="57" t="s">
        <v>1206</v>
      </c>
      <c r="BE49" s="57" t="s">
        <v>1224</v>
      </c>
      <c r="BF49" s="57" t="s">
        <v>1225</v>
      </c>
      <c r="BG49" s="61" t="s">
        <v>1209</v>
      </c>
      <c r="BH49" s="61">
        <v>7.6999999999999999E-2</v>
      </c>
      <c r="BI49" s="139">
        <v>2.2000000000000001E-4</v>
      </c>
      <c r="BJ49" s="139">
        <v>2.2000000000000001E-4</v>
      </c>
      <c r="BK49" s="65" t="s">
        <v>1209</v>
      </c>
      <c r="BL49" s="65">
        <v>4.4000000000000003E-3</v>
      </c>
      <c r="BM49" s="65" t="s">
        <v>1140</v>
      </c>
      <c r="BN49" s="65"/>
    </row>
    <row r="50" spans="1:266" s="27" customFormat="1" ht="35.1" customHeight="1" x14ac:dyDescent="0.2">
      <c r="A50" s="18" t="s">
        <v>1562</v>
      </c>
      <c r="B50" s="121"/>
      <c r="C50" s="18" t="s">
        <v>1563</v>
      </c>
      <c r="D50" s="18" t="s">
        <v>1564</v>
      </c>
      <c r="E50" s="141"/>
      <c r="F50" s="164"/>
      <c r="G50" s="164"/>
      <c r="H50" s="164"/>
      <c r="I50" s="164"/>
      <c r="J50" s="165">
        <v>65</v>
      </c>
      <c r="K50" s="165" t="s">
        <v>431</v>
      </c>
      <c r="L50" s="165" t="s">
        <v>1227</v>
      </c>
      <c r="M50" s="165" t="s">
        <v>1228</v>
      </c>
      <c r="N50" s="165" t="s">
        <v>1548</v>
      </c>
      <c r="O50" s="164"/>
      <c r="P50" s="164" t="s">
        <v>634</v>
      </c>
      <c r="Q50" s="164" t="str">
        <f>IFERROR(VLOOKUP(A50,'[1]Compil Arr.Eval+Surv'!$C$2:$M$187,11,FALSE),"")</f>
        <v/>
      </c>
      <c r="R50" s="166"/>
      <c r="S50" s="166" t="s">
        <v>1261</v>
      </c>
      <c r="T50" s="166" t="str">
        <f>IF(J50&lt;&gt;"","Etat chimique",IFERROR(VLOOKUP(A50,'[1]Compil Arr.Eval+Surv'!$C$2:$M$187,11,FALSE),""))</f>
        <v>Etat chimique</v>
      </c>
      <c r="U50" s="167">
        <v>4.4000000000000002E-6</v>
      </c>
      <c r="V50" s="167">
        <v>4.4000000000000002E-6</v>
      </c>
      <c r="W50" s="167" t="s">
        <v>790</v>
      </c>
      <c r="X50" s="167" t="s">
        <v>790</v>
      </c>
      <c r="Y50" s="167">
        <v>7.6999999999999999E-2</v>
      </c>
      <c r="Z50" s="167" t="s">
        <v>790</v>
      </c>
      <c r="AA50" s="168" t="s">
        <v>1522</v>
      </c>
      <c r="AB50" s="168" t="s">
        <v>1203</v>
      </c>
      <c r="AC50" s="168" t="s">
        <v>929</v>
      </c>
      <c r="AD50" s="88" t="s">
        <v>1233</v>
      </c>
      <c r="AE50" s="88" t="s">
        <v>748</v>
      </c>
      <c r="AF50" s="88" t="s">
        <v>790</v>
      </c>
      <c r="AG50" s="88" t="s">
        <v>748</v>
      </c>
      <c r="AH50" s="88" t="s">
        <v>791</v>
      </c>
      <c r="AI50" s="88" t="s">
        <v>748</v>
      </c>
      <c r="AJ50" s="88" t="s">
        <v>790</v>
      </c>
      <c r="AK50" s="88" t="s">
        <v>748</v>
      </c>
      <c r="AL50" s="88" t="s">
        <v>790</v>
      </c>
      <c r="AM50" s="88" t="s">
        <v>791</v>
      </c>
      <c r="AN50" s="88" t="s">
        <v>748</v>
      </c>
      <c r="AO50" s="88" t="s">
        <v>790</v>
      </c>
      <c r="AP50" s="88">
        <v>7.6999999999999999E-2</v>
      </c>
      <c r="AQ50" s="169" t="s">
        <v>790</v>
      </c>
      <c r="AR50" s="170" t="s">
        <v>791</v>
      </c>
      <c r="AS50" s="169" t="s">
        <v>790</v>
      </c>
      <c r="AT50" s="170" t="s">
        <v>791</v>
      </c>
      <c r="AU50" s="54" t="s">
        <v>790</v>
      </c>
      <c r="AV50" s="54" t="s">
        <v>791</v>
      </c>
      <c r="AW50" s="171" t="s">
        <v>790</v>
      </c>
      <c r="AX50" s="54" t="s">
        <v>791</v>
      </c>
      <c r="AY50" s="49" t="s">
        <v>790</v>
      </c>
      <c r="AZ50" s="49" t="s">
        <v>791</v>
      </c>
      <c r="BA50" s="45" t="s">
        <v>790</v>
      </c>
      <c r="BB50" s="45" t="s">
        <v>791</v>
      </c>
      <c r="BC50" s="58" t="s">
        <v>790</v>
      </c>
      <c r="BD50" s="58" t="s">
        <v>1207</v>
      </c>
      <c r="BE50" s="58" t="s">
        <v>1208</v>
      </c>
      <c r="BF50" s="58" t="s">
        <v>1208</v>
      </c>
      <c r="BG50" s="62" t="s">
        <v>790</v>
      </c>
      <c r="BH50" s="62" t="s">
        <v>1207</v>
      </c>
      <c r="BI50" s="62" t="s">
        <v>1208</v>
      </c>
      <c r="BJ50" s="62" t="s">
        <v>1208</v>
      </c>
      <c r="BK50" s="67" t="s">
        <v>790</v>
      </c>
      <c r="BL50" s="67" t="s">
        <v>1207</v>
      </c>
      <c r="BM50" s="67" t="s">
        <v>790</v>
      </c>
      <c r="BN50" s="65"/>
      <c r="BO50" s="14"/>
      <c r="BP50" s="14"/>
      <c r="BQ50" s="14"/>
      <c r="BR50" s="14"/>
      <c r="BS50" s="14"/>
      <c r="BT50" s="14"/>
      <c r="BU50" s="14"/>
      <c r="BV50" s="14"/>
      <c r="BW50" s="14"/>
      <c r="BX50" s="14"/>
      <c r="BY50" s="14"/>
      <c r="BZ50" s="14"/>
      <c r="CA50" s="14"/>
      <c r="CB50" s="14"/>
      <c r="CC50" s="14"/>
      <c r="CD50" s="14"/>
      <c r="CE50" s="14"/>
      <c r="CF50" s="14"/>
      <c r="CG50" s="14"/>
      <c r="CH50" s="14"/>
      <c r="CI50" s="14"/>
      <c r="CJ50" s="14"/>
      <c r="CK50" s="14"/>
      <c r="CL50" s="14"/>
      <c r="CM50" s="14"/>
      <c r="CN50" s="14"/>
      <c r="CO50" s="14"/>
      <c r="CP50" s="14"/>
      <c r="CQ50" s="14"/>
      <c r="CR50" s="14"/>
      <c r="CS50" s="14"/>
      <c r="CT50" s="14"/>
      <c r="CU50" s="14"/>
      <c r="CV50" s="14"/>
      <c r="CW50" s="14"/>
      <c r="CX50" s="14"/>
      <c r="CY50" s="14"/>
      <c r="CZ50" s="14"/>
      <c r="DA50" s="14"/>
      <c r="DB50" s="14"/>
      <c r="DC50" s="14"/>
      <c r="DD50" s="14"/>
      <c r="DE50" s="14"/>
      <c r="DF50" s="14"/>
      <c r="DG50" s="14"/>
      <c r="DH50" s="14"/>
      <c r="DI50" s="14"/>
      <c r="DJ50" s="14"/>
      <c r="DK50" s="14"/>
      <c r="DL50" s="14"/>
      <c r="DM50" s="14"/>
      <c r="DN50" s="14"/>
      <c r="DO50" s="14"/>
      <c r="DP50" s="14"/>
      <c r="DQ50" s="14"/>
      <c r="DR50" s="14"/>
      <c r="DS50" s="14"/>
      <c r="DT50" s="14"/>
      <c r="DU50" s="14"/>
      <c r="DV50" s="14"/>
      <c r="DW50" s="14"/>
      <c r="DX50" s="14"/>
      <c r="DY50" s="14"/>
      <c r="DZ50" s="14"/>
      <c r="EA50" s="14"/>
      <c r="EB50" s="14"/>
      <c r="EC50" s="14"/>
      <c r="ED50" s="14"/>
      <c r="EE50" s="14"/>
      <c r="EF50" s="14"/>
      <c r="EG50" s="14"/>
      <c r="EH50" s="14"/>
      <c r="EI50" s="14"/>
      <c r="EJ50" s="14"/>
      <c r="EK50" s="14"/>
      <c r="EL50" s="14"/>
      <c r="EM50" s="14"/>
      <c r="EN50" s="14"/>
      <c r="EO50" s="14"/>
      <c r="EP50" s="14"/>
      <c r="EQ50" s="14"/>
      <c r="ER50" s="14"/>
      <c r="ES50" s="14"/>
      <c r="ET50" s="14"/>
      <c r="EU50" s="14"/>
      <c r="EV50" s="14"/>
      <c r="EW50" s="14"/>
      <c r="EX50" s="14"/>
      <c r="EY50" s="14"/>
      <c r="EZ50" s="14"/>
      <c r="FA50" s="14"/>
      <c r="FB50" s="14"/>
      <c r="FC50" s="14"/>
      <c r="FD50" s="14"/>
      <c r="FE50" s="14"/>
      <c r="FF50" s="14"/>
      <c r="FG50" s="14"/>
      <c r="FH50" s="14"/>
      <c r="FI50" s="14"/>
      <c r="FJ50" s="14"/>
      <c r="FK50" s="14"/>
      <c r="FL50" s="14"/>
      <c r="FM50" s="14"/>
      <c r="FN50" s="14"/>
      <c r="FO50" s="14"/>
      <c r="FP50" s="14"/>
      <c r="FQ50" s="14"/>
      <c r="FR50" s="14"/>
      <c r="FS50" s="14"/>
      <c r="FT50" s="14"/>
      <c r="FU50" s="14"/>
      <c r="FV50" s="14"/>
      <c r="FW50" s="14"/>
      <c r="FX50" s="14"/>
      <c r="FY50" s="14"/>
      <c r="FZ50" s="14"/>
      <c r="GA50" s="14"/>
      <c r="GB50" s="14"/>
      <c r="GC50" s="14"/>
      <c r="GD50" s="14"/>
      <c r="GE50" s="14"/>
      <c r="GF50" s="14"/>
      <c r="GG50" s="14"/>
      <c r="GH50" s="14"/>
      <c r="GI50" s="14"/>
      <c r="GJ50" s="14"/>
      <c r="GK50" s="14"/>
      <c r="GL50" s="14"/>
      <c r="GM50" s="14"/>
      <c r="GN50" s="14"/>
      <c r="GO50" s="14"/>
      <c r="GP50" s="14"/>
      <c r="GQ50" s="14"/>
      <c r="GR50" s="14"/>
      <c r="GS50" s="14"/>
      <c r="GT50" s="14"/>
      <c r="GU50" s="14"/>
      <c r="GV50" s="14"/>
      <c r="GW50" s="14"/>
      <c r="GX50" s="14"/>
      <c r="GY50" s="14"/>
      <c r="GZ50" s="14"/>
      <c r="HA50" s="14"/>
      <c r="HB50" s="14"/>
      <c r="HC50" s="14"/>
      <c r="HD50" s="14"/>
      <c r="HE50" s="14"/>
      <c r="HF50" s="14"/>
      <c r="HG50" s="14"/>
      <c r="HH50" s="14"/>
      <c r="HI50" s="14"/>
      <c r="HJ50" s="14"/>
      <c r="HK50" s="14"/>
      <c r="HL50" s="14"/>
      <c r="HM50" s="14"/>
      <c r="HN50" s="14"/>
      <c r="HO50" s="14"/>
      <c r="HP50" s="14"/>
      <c r="HQ50" s="14"/>
      <c r="HR50" s="14"/>
      <c r="HS50" s="14"/>
      <c r="HT50" s="14"/>
      <c r="HU50" s="14"/>
      <c r="HV50" s="14"/>
      <c r="HW50" s="14"/>
      <c r="HX50" s="14"/>
      <c r="HY50" s="14"/>
      <c r="HZ50" s="14"/>
      <c r="IA50" s="14"/>
      <c r="IB50" s="14"/>
      <c r="IC50" s="14"/>
      <c r="ID50" s="14"/>
      <c r="IE50" s="14"/>
      <c r="IF50" s="14"/>
      <c r="IG50" s="14"/>
      <c r="IH50" s="14"/>
      <c r="II50" s="14"/>
      <c r="IJ50" s="14"/>
      <c r="IK50" s="14"/>
      <c r="IL50" s="14"/>
      <c r="IM50" s="14"/>
      <c r="IN50" s="14"/>
      <c r="IO50" s="14"/>
      <c r="IP50" s="14"/>
      <c r="IQ50" s="14"/>
      <c r="IR50" s="14"/>
      <c r="IS50" s="14"/>
      <c r="IT50" s="14"/>
      <c r="IU50" s="14"/>
      <c r="IV50" s="14"/>
      <c r="IW50" s="14"/>
      <c r="IX50" s="14"/>
      <c r="IY50" s="14"/>
      <c r="IZ50" s="14"/>
      <c r="JA50" s="14"/>
      <c r="JB50" s="14"/>
      <c r="JC50" s="14"/>
      <c r="JD50" s="14"/>
      <c r="JE50" s="14"/>
      <c r="JF50" s="14"/>
    </row>
    <row r="51" spans="1:266" ht="35.1" customHeight="1" x14ac:dyDescent="0.2">
      <c r="A51" s="18" t="s">
        <v>1568</v>
      </c>
      <c r="B51" s="121"/>
      <c r="C51" s="18" t="s">
        <v>1569</v>
      </c>
      <c r="D51" s="18" t="s">
        <v>1570</v>
      </c>
      <c r="E51" s="141"/>
      <c r="F51" s="164"/>
      <c r="G51" s="164"/>
      <c r="H51" s="164"/>
      <c r="I51" s="164"/>
      <c r="J51" s="165">
        <v>65</v>
      </c>
      <c r="K51" s="165" t="s">
        <v>431</v>
      </c>
      <c r="L51" s="165" t="s">
        <v>1227</v>
      </c>
      <c r="M51" s="165" t="s">
        <v>1228</v>
      </c>
      <c r="N51" s="165" t="s">
        <v>1548</v>
      </c>
      <c r="O51" s="164"/>
      <c r="P51" s="164" t="s">
        <v>634</v>
      </c>
      <c r="Q51" s="164" t="str">
        <f>IFERROR(VLOOKUP(A51,'[1]Compil Arr.Eval+Surv'!$C$2:$M$187,11,FALSE),"")</f>
        <v/>
      </c>
      <c r="R51" s="166"/>
      <c r="S51" s="166" t="s">
        <v>1261</v>
      </c>
      <c r="T51" s="166" t="str">
        <f>IF(J51&lt;&gt;"","Etat chimique",IFERROR(VLOOKUP(A51,'[1]Compil Arr.Eval+Surv'!$C$2:$M$187,11,FALSE),""))</f>
        <v>Etat chimique</v>
      </c>
      <c r="U51" s="167">
        <v>2.2000000000000003E-4</v>
      </c>
      <c r="V51" s="167">
        <v>2.2000000000000003E-4</v>
      </c>
      <c r="W51" s="167" t="s">
        <v>790</v>
      </c>
      <c r="X51" s="167" t="s">
        <v>790</v>
      </c>
      <c r="Y51" s="167">
        <v>7.6999999999999999E-2</v>
      </c>
      <c r="Z51" s="167" t="s">
        <v>790</v>
      </c>
      <c r="AA51" s="168" t="s">
        <v>1522</v>
      </c>
      <c r="AB51" s="168" t="s">
        <v>1203</v>
      </c>
      <c r="AC51" s="168" t="s">
        <v>929</v>
      </c>
      <c r="AD51" s="88" t="s">
        <v>1233</v>
      </c>
      <c r="AE51" s="88" t="s">
        <v>748</v>
      </c>
      <c r="AF51" s="88" t="s">
        <v>790</v>
      </c>
      <c r="AG51" s="88" t="s">
        <v>748</v>
      </c>
      <c r="AH51" s="88" t="s">
        <v>791</v>
      </c>
      <c r="AI51" s="88" t="s">
        <v>748</v>
      </c>
      <c r="AJ51" s="88" t="s">
        <v>790</v>
      </c>
      <c r="AK51" s="88" t="s">
        <v>748</v>
      </c>
      <c r="AL51" s="88" t="s">
        <v>790</v>
      </c>
      <c r="AM51" s="88" t="s">
        <v>791</v>
      </c>
      <c r="AN51" s="88" t="s">
        <v>748</v>
      </c>
      <c r="AO51" s="88" t="s">
        <v>790</v>
      </c>
      <c r="AP51" s="88">
        <v>7.6999999999999999E-2</v>
      </c>
      <c r="AQ51" s="169" t="s">
        <v>790</v>
      </c>
      <c r="AR51" s="170" t="s">
        <v>791</v>
      </c>
      <c r="AS51" s="169" t="s">
        <v>790</v>
      </c>
      <c r="AT51" s="170" t="s">
        <v>791</v>
      </c>
      <c r="AU51" s="54" t="s">
        <v>790</v>
      </c>
      <c r="AV51" s="54" t="s">
        <v>791</v>
      </c>
      <c r="AW51" s="171" t="s">
        <v>790</v>
      </c>
      <c r="AX51" s="54" t="s">
        <v>791</v>
      </c>
      <c r="AY51" s="49" t="s">
        <v>790</v>
      </c>
      <c r="AZ51" s="49" t="s">
        <v>791</v>
      </c>
      <c r="BA51" s="45" t="s">
        <v>790</v>
      </c>
      <c r="BB51" s="45" t="s">
        <v>791</v>
      </c>
      <c r="BC51" s="58" t="s">
        <v>790</v>
      </c>
      <c r="BD51" s="58" t="s">
        <v>1207</v>
      </c>
      <c r="BE51" s="58" t="s">
        <v>1208</v>
      </c>
      <c r="BF51" s="58" t="s">
        <v>1208</v>
      </c>
      <c r="BG51" s="62" t="s">
        <v>790</v>
      </c>
      <c r="BH51" s="62" t="s">
        <v>1207</v>
      </c>
      <c r="BI51" s="62" t="s">
        <v>1208</v>
      </c>
      <c r="BJ51" s="62" t="s">
        <v>1208</v>
      </c>
      <c r="BK51" s="67" t="s">
        <v>790</v>
      </c>
      <c r="BL51" s="67" t="s">
        <v>1207</v>
      </c>
      <c r="BM51" s="67" t="s">
        <v>790</v>
      </c>
      <c r="BN51" s="65"/>
    </row>
    <row r="52" spans="1:266" ht="35.1" customHeight="1" x14ac:dyDescent="0.2">
      <c r="A52" s="18" t="s">
        <v>1595</v>
      </c>
      <c r="B52" s="121"/>
      <c r="C52" s="18" t="s">
        <v>1596</v>
      </c>
      <c r="D52" s="18" t="s">
        <v>1597</v>
      </c>
      <c r="E52" s="141"/>
      <c r="F52" s="164"/>
      <c r="G52" s="164"/>
      <c r="H52" s="164"/>
      <c r="I52" s="164"/>
      <c r="J52" s="165">
        <v>65</v>
      </c>
      <c r="K52" s="165" t="s">
        <v>431</v>
      </c>
      <c r="L52" s="165" t="s">
        <v>1227</v>
      </c>
      <c r="M52" s="165" t="s">
        <v>1228</v>
      </c>
      <c r="N52" s="165" t="s">
        <v>1548</v>
      </c>
      <c r="O52" s="164"/>
      <c r="P52" s="164" t="s">
        <v>634</v>
      </c>
      <c r="Q52" s="164" t="str">
        <f>IFERROR(VLOOKUP(A52,'[1]Compil Arr.Eval+Surv'!$C$2:$M$187,11,FALSE),"")</f>
        <v/>
      </c>
      <c r="R52" s="166"/>
      <c r="S52" s="166" t="s">
        <v>1261</v>
      </c>
      <c r="T52" s="166" t="str">
        <f>IF(J52&lt;&gt;"","Etat chimique",IFERROR(VLOOKUP(A52,'[1]Compil Arr.Eval+Surv'!$C$2:$M$187,11,FALSE),""))</f>
        <v>Etat chimique</v>
      </c>
      <c r="U52" s="167">
        <v>8.8000000000000005E-3</v>
      </c>
      <c r="V52" s="167">
        <v>8.8000000000000005E-3</v>
      </c>
      <c r="W52" s="167" t="s">
        <v>790</v>
      </c>
      <c r="X52" s="167" t="s">
        <v>790</v>
      </c>
      <c r="Y52" s="167">
        <v>7.6999999999999999E-2</v>
      </c>
      <c r="Z52" s="167" t="s">
        <v>790</v>
      </c>
      <c r="AA52" s="168" t="s">
        <v>1522</v>
      </c>
      <c r="AB52" s="168" t="s">
        <v>1203</v>
      </c>
      <c r="AC52" s="168" t="s">
        <v>929</v>
      </c>
      <c r="AD52" s="88" t="s">
        <v>1233</v>
      </c>
      <c r="AE52" s="88" t="s">
        <v>748</v>
      </c>
      <c r="AF52" s="88" t="s">
        <v>790</v>
      </c>
      <c r="AG52" s="88" t="s">
        <v>748</v>
      </c>
      <c r="AH52" s="88" t="s">
        <v>791</v>
      </c>
      <c r="AI52" s="88" t="s">
        <v>748</v>
      </c>
      <c r="AJ52" s="88" t="s">
        <v>790</v>
      </c>
      <c r="AK52" s="88" t="s">
        <v>748</v>
      </c>
      <c r="AL52" s="88" t="s">
        <v>790</v>
      </c>
      <c r="AM52" s="88" t="s">
        <v>791</v>
      </c>
      <c r="AN52" s="88" t="s">
        <v>748</v>
      </c>
      <c r="AO52" s="88" t="s">
        <v>790</v>
      </c>
      <c r="AP52" s="88">
        <v>7.6999999999999999E-2</v>
      </c>
      <c r="AQ52" s="169" t="s">
        <v>790</v>
      </c>
      <c r="AR52" s="170" t="s">
        <v>791</v>
      </c>
      <c r="AS52" s="169" t="s">
        <v>790</v>
      </c>
      <c r="AT52" s="170" t="s">
        <v>791</v>
      </c>
      <c r="AU52" s="54" t="s">
        <v>790</v>
      </c>
      <c r="AV52" s="54" t="s">
        <v>791</v>
      </c>
      <c r="AW52" s="171" t="s">
        <v>790</v>
      </c>
      <c r="AX52" s="54" t="s">
        <v>791</v>
      </c>
      <c r="AY52" s="49" t="s">
        <v>790</v>
      </c>
      <c r="AZ52" s="49" t="s">
        <v>791</v>
      </c>
      <c r="BA52" s="45" t="s">
        <v>790</v>
      </c>
      <c r="BB52" s="45" t="s">
        <v>791</v>
      </c>
      <c r="BC52" s="58" t="s">
        <v>790</v>
      </c>
      <c r="BD52" s="58" t="s">
        <v>1207</v>
      </c>
      <c r="BE52" s="58" t="s">
        <v>1208</v>
      </c>
      <c r="BF52" s="58" t="s">
        <v>1208</v>
      </c>
      <c r="BG52" s="62" t="s">
        <v>790</v>
      </c>
      <c r="BH52" s="62" t="s">
        <v>1207</v>
      </c>
      <c r="BI52" s="62" t="s">
        <v>1208</v>
      </c>
      <c r="BJ52" s="62" t="s">
        <v>1208</v>
      </c>
      <c r="BK52" s="67" t="s">
        <v>790</v>
      </c>
      <c r="BL52" s="67" t="s">
        <v>1207</v>
      </c>
      <c r="BM52" s="67" t="s">
        <v>790</v>
      </c>
      <c r="BN52" s="65"/>
    </row>
    <row r="53" spans="1:266" ht="35.1" customHeight="1" x14ac:dyDescent="0.2">
      <c r="A53" s="18" t="s">
        <v>1577</v>
      </c>
      <c r="B53" s="121"/>
      <c r="C53" s="18" t="s">
        <v>1578</v>
      </c>
      <c r="D53" s="18" t="s">
        <v>1579</v>
      </c>
      <c r="E53" s="141"/>
      <c r="F53" s="164"/>
      <c r="G53" s="164"/>
      <c r="H53" s="164"/>
      <c r="I53" s="164"/>
      <c r="J53" s="165">
        <v>65</v>
      </c>
      <c r="K53" s="165" t="s">
        <v>431</v>
      </c>
      <c r="L53" s="165" t="s">
        <v>1227</v>
      </c>
      <c r="M53" s="165" t="s">
        <v>1228</v>
      </c>
      <c r="N53" s="165" t="s">
        <v>1548</v>
      </c>
      <c r="O53" s="164"/>
      <c r="P53" s="164" t="s">
        <v>634</v>
      </c>
      <c r="Q53" s="164" t="str">
        <f>IFERROR(VLOOKUP(A53,'[1]Compil Arr.Eval+Surv'!$C$2:$M$187,11,FALSE),"")</f>
        <v>SPAS Cat. B</v>
      </c>
      <c r="R53" s="166"/>
      <c r="S53" s="166" t="s">
        <v>1261</v>
      </c>
      <c r="T53" s="166" t="str">
        <f>IF(J53&lt;&gt;"","Etat chimique",IFERROR(VLOOKUP(A53,'[1]Compil Arr.Eval+Surv'!$C$2:$M$187,11,FALSE),""))</f>
        <v>Etat chimique</v>
      </c>
      <c r="U53" s="167">
        <v>3.0800000000000001E-2</v>
      </c>
      <c r="V53" s="167">
        <v>3.0800000000000001E-2</v>
      </c>
      <c r="W53" s="167" t="s">
        <v>790</v>
      </c>
      <c r="X53" s="167" t="s">
        <v>790</v>
      </c>
      <c r="Y53" s="167">
        <v>7.6999999999999999E-2</v>
      </c>
      <c r="Z53" s="167" t="s">
        <v>790</v>
      </c>
      <c r="AA53" s="168" t="s">
        <v>1522</v>
      </c>
      <c r="AB53" s="168" t="s">
        <v>1203</v>
      </c>
      <c r="AC53" s="168" t="s">
        <v>929</v>
      </c>
      <c r="AD53" s="88" t="s">
        <v>1233</v>
      </c>
      <c r="AE53" s="88" t="s">
        <v>748</v>
      </c>
      <c r="AF53" s="88" t="s">
        <v>790</v>
      </c>
      <c r="AG53" s="88" t="s">
        <v>748</v>
      </c>
      <c r="AH53" s="88" t="s">
        <v>791</v>
      </c>
      <c r="AI53" s="88" t="s">
        <v>748</v>
      </c>
      <c r="AJ53" s="88" t="s">
        <v>790</v>
      </c>
      <c r="AK53" s="88" t="s">
        <v>748</v>
      </c>
      <c r="AL53" s="88" t="s">
        <v>790</v>
      </c>
      <c r="AM53" s="88" t="s">
        <v>791</v>
      </c>
      <c r="AN53" s="88" t="s">
        <v>748</v>
      </c>
      <c r="AO53" s="88" t="s">
        <v>790</v>
      </c>
      <c r="AP53" s="88">
        <v>7.6999999999999999E-2</v>
      </c>
      <c r="AQ53" s="169" t="s">
        <v>790</v>
      </c>
      <c r="AR53" s="170" t="s">
        <v>791</v>
      </c>
      <c r="AS53" s="169" t="s">
        <v>790</v>
      </c>
      <c r="AT53" s="170" t="s">
        <v>791</v>
      </c>
      <c r="AU53" s="54" t="s">
        <v>790</v>
      </c>
      <c r="AV53" s="54" t="s">
        <v>791</v>
      </c>
      <c r="AW53" s="171" t="s">
        <v>790</v>
      </c>
      <c r="AX53" s="54" t="s">
        <v>791</v>
      </c>
      <c r="AY53" s="49" t="s">
        <v>790</v>
      </c>
      <c r="AZ53" s="49" t="s">
        <v>791</v>
      </c>
      <c r="BA53" s="45" t="s">
        <v>790</v>
      </c>
      <c r="BB53" s="45" t="s">
        <v>791</v>
      </c>
      <c r="BC53" s="58" t="s">
        <v>790</v>
      </c>
      <c r="BD53" s="58" t="s">
        <v>1207</v>
      </c>
      <c r="BE53" s="58" t="s">
        <v>1208</v>
      </c>
      <c r="BF53" s="58" t="s">
        <v>1208</v>
      </c>
      <c r="BG53" s="62" t="s">
        <v>790</v>
      </c>
      <c r="BH53" s="62" t="s">
        <v>1207</v>
      </c>
      <c r="BI53" s="62" t="s">
        <v>1208</v>
      </c>
      <c r="BJ53" s="62" t="s">
        <v>1208</v>
      </c>
      <c r="BK53" s="67" t="s">
        <v>790</v>
      </c>
      <c r="BL53" s="67" t="s">
        <v>1207</v>
      </c>
      <c r="BM53" s="67" t="s">
        <v>790</v>
      </c>
      <c r="BN53" s="65"/>
    </row>
    <row r="54" spans="1:266" ht="35.1" customHeight="1" x14ac:dyDescent="0.2">
      <c r="A54" s="18" t="s">
        <v>1580</v>
      </c>
      <c r="B54" s="121"/>
      <c r="C54" s="18" t="s">
        <v>1581</v>
      </c>
      <c r="D54" s="18" t="s">
        <v>1582</v>
      </c>
      <c r="E54" s="141"/>
      <c r="F54" s="164"/>
      <c r="G54" s="164"/>
      <c r="H54" s="164"/>
      <c r="I54" s="164"/>
      <c r="J54" s="165">
        <v>65</v>
      </c>
      <c r="K54" s="165" t="s">
        <v>431</v>
      </c>
      <c r="L54" s="165" t="s">
        <v>1227</v>
      </c>
      <c r="M54" s="165" t="s">
        <v>1228</v>
      </c>
      <c r="N54" s="165" t="s">
        <v>1548</v>
      </c>
      <c r="O54" s="164"/>
      <c r="P54" s="164" t="s">
        <v>634</v>
      </c>
      <c r="Q54" s="164" t="str">
        <f>IFERROR(VLOOKUP(A54,'[1]Compil Arr.Eval+Surv'!$C$2:$M$187,11,FALSE),"")</f>
        <v/>
      </c>
      <c r="R54" s="166"/>
      <c r="S54" s="166" t="s">
        <v>1261</v>
      </c>
      <c r="T54" s="166" t="str">
        <f>IF(J54&lt;&gt;"","Etat chimique",IFERROR(VLOOKUP(A54,'[1]Compil Arr.Eval+Surv'!$C$2:$M$187,11,FALSE),""))</f>
        <v>Etat chimique</v>
      </c>
      <c r="U54" s="167">
        <v>1.32E-2</v>
      </c>
      <c r="V54" s="167">
        <v>1.32E-2</v>
      </c>
      <c r="W54" s="167" t="s">
        <v>790</v>
      </c>
      <c r="X54" s="167" t="s">
        <v>790</v>
      </c>
      <c r="Y54" s="167">
        <v>7.6999999999999999E-2</v>
      </c>
      <c r="Z54" s="167" t="s">
        <v>790</v>
      </c>
      <c r="AA54" s="168" t="s">
        <v>1522</v>
      </c>
      <c r="AB54" s="168" t="s">
        <v>1203</v>
      </c>
      <c r="AC54" s="168" t="s">
        <v>929</v>
      </c>
      <c r="AD54" s="88" t="s">
        <v>1233</v>
      </c>
      <c r="AE54" s="88" t="s">
        <v>748</v>
      </c>
      <c r="AF54" s="88" t="s">
        <v>790</v>
      </c>
      <c r="AG54" s="88" t="s">
        <v>748</v>
      </c>
      <c r="AH54" s="88" t="s">
        <v>791</v>
      </c>
      <c r="AI54" s="88" t="s">
        <v>748</v>
      </c>
      <c r="AJ54" s="88" t="s">
        <v>790</v>
      </c>
      <c r="AK54" s="88" t="s">
        <v>748</v>
      </c>
      <c r="AL54" s="88" t="s">
        <v>790</v>
      </c>
      <c r="AM54" s="88" t="s">
        <v>791</v>
      </c>
      <c r="AN54" s="88" t="s">
        <v>748</v>
      </c>
      <c r="AO54" s="88" t="s">
        <v>790</v>
      </c>
      <c r="AP54" s="88">
        <v>7.6999999999999999E-2</v>
      </c>
      <c r="AQ54" s="169" t="s">
        <v>790</v>
      </c>
      <c r="AR54" s="170" t="s">
        <v>791</v>
      </c>
      <c r="AS54" s="169" t="s">
        <v>790</v>
      </c>
      <c r="AT54" s="170" t="s">
        <v>791</v>
      </c>
      <c r="AU54" s="54" t="s">
        <v>790</v>
      </c>
      <c r="AV54" s="54" t="s">
        <v>791</v>
      </c>
      <c r="AW54" s="171" t="s">
        <v>790</v>
      </c>
      <c r="AX54" s="54" t="s">
        <v>791</v>
      </c>
      <c r="AY54" s="49" t="s">
        <v>790</v>
      </c>
      <c r="AZ54" s="49" t="s">
        <v>791</v>
      </c>
      <c r="BA54" s="45" t="s">
        <v>790</v>
      </c>
      <c r="BB54" s="45" t="s">
        <v>791</v>
      </c>
      <c r="BC54" s="58" t="s">
        <v>790</v>
      </c>
      <c r="BD54" s="58" t="s">
        <v>1207</v>
      </c>
      <c r="BE54" s="58" t="s">
        <v>1208</v>
      </c>
      <c r="BF54" s="58" t="s">
        <v>1208</v>
      </c>
      <c r="BG54" s="62" t="s">
        <v>790</v>
      </c>
      <c r="BH54" s="62" t="s">
        <v>1207</v>
      </c>
      <c r="BI54" s="62" t="s">
        <v>1208</v>
      </c>
      <c r="BJ54" s="62" t="s">
        <v>1208</v>
      </c>
      <c r="BK54" s="67" t="s">
        <v>790</v>
      </c>
      <c r="BL54" s="67" t="s">
        <v>1207</v>
      </c>
      <c r="BM54" s="67" t="s">
        <v>790</v>
      </c>
      <c r="BN54" s="65"/>
    </row>
    <row r="55" spans="1:266" ht="35.1" customHeight="1" x14ac:dyDescent="0.2">
      <c r="A55" s="18" t="s">
        <v>1592</v>
      </c>
      <c r="B55" s="121"/>
      <c r="C55" s="18" t="s">
        <v>1593</v>
      </c>
      <c r="D55" s="18" t="s">
        <v>1594</v>
      </c>
      <c r="E55" s="141"/>
      <c r="F55" s="164"/>
      <c r="G55" s="164"/>
      <c r="H55" s="164"/>
      <c r="I55" s="164"/>
      <c r="J55" s="165">
        <v>65</v>
      </c>
      <c r="K55" s="165" t="s">
        <v>431</v>
      </c>
      <c r="L55" s="165" t="s">
        <v>1227</v>
      </c>
      <c r="M55" s="165" t="s">
        <v>1228</v>
      </c>
      <c r="N55" s="165" t="s">
        <v>1548</v>
      </c>
      <c r="O55" s="164"/>
      <c r="P55" s="164" t="s">
        <v>634</v>
      </c>
      <c r="Q55" s="164" t="str">
        <f>IFERROR(VLOOKUP(A55,'[1]Compil Arr.Eval+Surv'!$C$2:$M$187,11,FALSE),"")</f>
        <v/>
      </c>
      <c r="R55" s="166"/>
      <c r="S55" s="166" t="s">
        <v>1261</v>
      </c>
      <c r="T55" s="166" t="str">
        <f>IF(J55&lt;&gt;"","Etat chimique",IFERROR(VLOOKUP(A55,'[1]Compil Arr.Eval+Surv'!$C$2:$M$187,11,FALSE),""))</f>
        <v>Etat chimique</v>
      </c>
      <c r="U55" s="167">
        <v>5.7200000000000003E-3</v>
      </c>
      <c r="V55" s="167">
        <v>5.7200000000000003E-3</v>
      </c>
      <c r="W55" s="167" t="s">
        <v>790</v>
      </c>
      <c r="X55" s="167" t="s">
        <v>790</v>
      </c>
      <c r="Y55" s="167">
        <v>7.6999999999999999E-2</v>
      </c>
      <c r="Z55" s="167" t="s">
        <v>790</v>
      </c>
      <c r="AA55" s="168" t="s">
        <v>1522</v>
      </c>
      <c r="AB55" s="168" t="s">
        <v>1203</v>
      </c>
      <c r="AC55" s="168" t="s">
        <v>929</v>
      </c>
      <c r="AD55" s="88" t="s">
        <v>1233</v>
      </c>
      <c r="AE55" s="88" t="s">
        <v>748</v>
      </c>
      <c r="AF55" s="88" t="s">
        <v>790</v>
      </c>
      <c r="AG55" s="88" t="s">
        <v>748</v>
      </c>
      <c r="AH55" s="88" t="s">
        <v>791</v>
      </c>
      <c r="AI55" s="88" t="s">
        <v>748</v>
      </c>
      <c r="AJ55" s="88" t="s">
        <v>790</v>
      </c>
      <c r="AK55" s="88" t="s">
        <v>748</v>
      </c>
      <c r="AL55" s="88" t="s">
        <v>790</v>
      </c>
      <c r="AM55" s="88" t="s">
        <v>791</v>
      </c>
      <c r="AN55" s="88" t="s">
        <v>748</v>
      </c>
      <c r="AO55" s="88" t="s">
        <v>790</v>
      </c>
      <c r="AP55" s="88">
        <v>7.6999999999999999E-2</v>
      </c>
      <c r="AQ55" s="169" t="s">
        <v>790</v>
      </c>
      <c r="AR55" s="170" t="s">
        <v>791</v>
      </c>
      <c r="AS55" s="169" t="s">
        <v>790</v>
      </c>
      <c r="AT55" s="170" t="s">
        <v>791</v>
      </c>
      <c r="AU55" s="54" t="s">
        <v>790</v>
      </c>
      <c r="AV55" s="54" t="s">
        <v>791</v>
      </c>
      <c r="AW55" s="171" t="s">
        <v>790</v>
      </c>
      <c r="AX55" s="54" t="s">
        <v>791</v>
      </c>
      <c r="AY55" s="49" t="s">
        <v>790</v>
      </c>
      <c r="AZ55" s="49" t="s">
        <v>791</v>
      </c>
      <c r="BA55" s="45" t="s">
        <v>790</v>
      </c>
      <c r="BB55" s="45" t="s">
        <v>791</v>
      </c>
      <c r="BC55" s="58" t="s">
        <v>790</v>
      </c>
      <c r="BD55" s="58" t="s">
        <v>1207</v>
      </c>
      <c r="BE55" s="58" t="s">
        <v>1208</v>
      </c>
      <c r="BF55" s="58" t="s">
        <v>1208</v>
      </c>
      <c r="BG55" s="62" t="s">
        <v>790</v>
      </c>
      <c r="BH55" s="62" t="s">
        <v>1207</v>
      </c>
      <c r="BI55" s="62" t="s">
        <v>1208</v>
      </c>
      <c r="BJ55" s="62" t="s">
        <v>1208</v>
      </c>
      <c r="BK55" s="67" t="s">
        <v>790</v>
      </c>
      <c r="BL55" s="67" t="s">
        <v>1207</v>
      </c>
      <c r="BM55" s="67" t="s">
        <v>790</v>
      </c>
      <c r="BN55" s="65"/>
    </row>
    <row r="56" spans="1:266" ht="35.1" customHeight="1" x14ac:dyDescent="0.2">
      <c r="A56" s="18" t="s">
        <v>1586</v>
      </c>
      <c r="B56" s="121"/>
      <c r="C56" s="18" t="s">
        <v>1587</v>
      </c>
      <c r="D56" s="18" t="s">
        <v>1588</v>
      </c>
      <c r="E56" s="141"/>
      <c r="F56" s="164"/>
      <c r="G56" s="164"/>
      <c r="H56" s="164"/>
      <c r="I56" s="164"/>
      <c r="J56" s="165">
        <v>65</v>
      </c>
      <c r="K56" s="165" t="s">
        <v>431</v>
      </c>
      <c r="L56" s="165" t="s">
        <v>1227</v>
      </c>
      <c r="M56" s="165" t="s">
        <v>1228</v>
      </c>
      <c r="N56" s="165" t="s">
        <v>1548</v>
      </c>
      <c r="O56" s="164"/>
      <c r="P56" s="164" t="s">
        <v>634</v>
      </c>
      <c r="Q56" s="164" t="str">
        <f>IFERROR(VLOOKUP(A56,'[1]Compil Arr.Eval+Surv'!$C$2:$M$187,11,FALSE),"")</f>
        <v/>
      </c>
      <c r="R56" s="166"/>
      <c r="S56" s="166" t="s">
        <v>1261</v>
      </c>
      <c r="T56" s="166" t="str">
        <f>IF(J56&lt;&gt;"","Etat chimique",IFERROR(VLOOKUP(A56,'[1]Compil Arr.Eval+Surv'!$C$2:$M$187,11,FALSE),""))</f>
        <v>Etat chimique</v>
      </c>
      <c r="U56" s="167">
        <v>2.222E-3</v>
      </c>
      <c r="V56" s="167">
        <v>2.222E-3</v>
      </c>
      <c r="W56" s="167" t="s">
        <v>790</v>
      </c>
      <c r="X56" s="167" t="s">
        <v>790</v>
      </c>
      <c r="Y56" s="167">
        <v>7.6999999999999999E-2</v>
      </c>
      <c r="Z56" s="167" t="s">
        <v>790</v>
      </c>
      <c r="AA56" s="168" t="s">
        <v>1522</v>
      </c>
      <c r="AB56" s="168" t="s">
        <v>1203</v>
      </c>
      <c r="AC56" s="168" t="s">
        <v>929</v>
      </c>
      <c r="AD56" s="88" t="s">
        <v>1233</v>
      </c>
      <c r="AE56" s="88" t="s">
        <v>748</v>
      </c>
      <c r="AF56" s="88" t="s">
        <v>790</v>
      </c>
      <c r="AG56" s="88" t="s">
        <v>748</v>
      </c>
      <c r="AH56" s="88" t="s">
        <v>791</v>
      </c>
      <c r="AI56" s="88" t="s">
        <v>748</v>
      </c>
      <c r="AJ56" s="88" t="s">
        <v>790</v>
      </c>
      <c r="AK56" s="88" t="s">
        <v>748</v>
      </c>
      <c r="AL56" s="88" t="s">
        <v>790</v>
      </c>
      <c r="AM56" s="88" t="s">
        <v>791</v>
      </c>
      <c r="AN56" s="88" t="s">
        <v>748</v>
      </c>
      <c r="AO56" s="88" t="s">
        <v>790</v>
      </c>
      <c r="AP56" s="88">
        <v>7.6999999999999999E-2</v>
      </c>
      <c r="AQ56" s="169" t="s">
        <v>790</v>
      </c>
      <c r="AR56" s="170" t="s">
        <v>791</v>
      </c>
      <c r="AS56" s="169" t="s">
        <v>790</v>
      </c>
      <c r="AT56" s="170" t="s">
        <v>791</v>
      </c>
      <c r="AU56" s="54" t="s">
        <v>790</v>
      </c>
      <c r="AV56" s="54" t="s">
        <v>791</v>
      </c>
      <c r="AW56" s="171" t="s">
        <v>790</v>
      </c>
      <c r="AX56" s="54" t="s">
        <v>791</v>
      </c>
      <c r="AY56" s="49" t="s">
        <v>790</v>
      </c>
      <c r="AZ56" s="49" t="s">
        <v>791</v>
      </c>
      <c r="BA56" s="45" t="s">
        <v>790</v>
      </c>
      <c r="BB56" s="45" t="s">
        <v>791</v>
      </c>
      <c r="BC56" s="58" t="s">
        <v>790</v>
      </c>
      <c r="BD56" s="58" t="s">
        <v>1207</v>
      </c>
      <c r="BE56" s="58" t="s">
        <v>1208</v>
      </c>
      <c r="BF56" s="58" t="s">
        <v>1208</v>
      </c>
      <c r="BG56" s="62" t="s">
        <v>790</v>
      </c>
      <c r="BH56" s="62" t="s">
        <v>1207</v>
      </c>
      <c r="BI56" s="62" t="s">
        <v>1208</v>
      </c>
      <c r="BJ56" s="62" t="s">
        <v>1208</v>
      </c>
      <c r="BK56" s="67" t="s">
        <v>790</v>
      </c>
      <c r="BL56" s="67" t="s">
        <v>1207</v>
      </c>
      <c r="BM56" s="67" t="s">
        <v>790</v>
      </c>
      <c r="BN56" s="65"/>
    </row>
    <row r="57" spans="1:266" ht="35.1" customHeight="1" x14ac:dyDescent="0.2">
      <c r="A57" s="18" t="s">
        <v>1601</v>
      </c>
      <c r="B57" s="121"/>
      <c r="C57" s="18" t="s">
        <v>1602</v>
      </c>
      <c r="D57" s="18" t="s">
        <v>1603</v>
      </c>
      <c r="E57" s="141"/>
      <c r="F57" s="164"/>
      <c r="G57" s="164"/>
      <c r="H57" s="164"/>
      <c r="I57" s="164"/>
      <c r="J57" s="165">
        <v>65</v>
      </c>
      <c r="K57" s="165" t="s">
        <v>431</v>
      </c>
      <c r="L57" s="165" t="s">
        <v>1227</v>
      </c>
      <c r="M57" s="165" t="s">
        <v>1228</v>
      </c>
      <c r="N57" s="165" t="s">
        <v>1548</v>
      </c>
      <c r="O57" s="164"/>
      <c r="P57" s="164" t="s">
        <v>634</v>
      </c>
      <c r="Q57" s="164" t="str">
        <f>IFERROR(VLOOKUP(A57,'[1]Compil Arr.Eval+Surv'!$C$2:$M$187,11,FALSE),"")</f>
        <v/>
      </c>
      <c r="R57" s="166"/>
      <c r="S57" s="166" t="s">
        <v>1261</v>
      </c>
      <c r="T57" s="166" t="str">
        <f>IF(J57&lt;&gt;"","Etat chimique",IFERROR(VLOOKUP(A57,'[1]Compil Arr.Eval+Surv'!$C$2:$M$187,11,FALSE),""))</f>
        <v>Etat chimique</v>
      </c>
      <c r="U57" s="167">
        <v>8.8000000000000011E-5</v>
      </c>
      <c r="V57" s="167">
        <v>8.8000000000000011E-5</v>
      </c>
      <c r="W57" s="167" t="s">
        <v>790</v>
      </c>
      <c r="X57" s="167" t="s">
        <v>790</v>
      </c>
      <c r="Y57" s="167">
        <v>7.6999999999999999E-2</v>
      </c>
      <c r="Z57" s="167" t="s">
        <v>790</v>
      </c>
      <c r="AA57" s="168" t="s">
        <v>1522</v>
      </c>
      <c r="AB57" s="168" t="s">
        <v>1203</v>
      </c>
      <c r="AC57" s="168" t="s">
        <v>929</v>
      </c>
      <c r="AD57" s="88" t="s">
        <v>1233</v>
      </c>
      <c r="AE57" s="88" t="s">
        <v>748</v>
      </c>
      <c r="AF57" s="88" t="s">
        <v>790</v>
      </c>
      <c r="AG57" s="88" t="s">
        <v>748</v>
      </c>
      <c r="AH57" s="88" t="s">
        <v>791</v>
      </c>
      <c r="AI57" s="88" t="s">
        <v>748</v>
      </c>
      <c r="AJ57" s="88" t="s">
        <v>790</v>
      </c>
      <c r="AK57" s="88" t="s">
        <v>748</v>
      </c>
      <c r="AL57" s="88" t="s">
        <v>790</v>
      </c>
      <c r="AM57" s="88" t="s">
        <v>791</v>
      </c>
      <c r="AN57" s="88" t="s">
        <v>748</v>
      </c>
      <c r="AO57" s="88" t="s">
        <v>790</v>
      </c>
      <c r="AP57" s="88">
        <v>7.6999999999999999E-2</v>
      </c>
      <c r="AQ57" s="169" t="s">
        <v>790</v>
      </c>
      <c r="AR57" s="170" t="s">
        <v>791</v>
      </c>
      <c r="AS57" s="169" t="s">
        <v>790</v>
      </c>
      <c r="AT57" s="170" t="s">
        <v>791</v>
      </c>
      <c r="AU57" s="54" t="s">
        <v>790</v>
      </c>
      <c r="AV57" s="54" t="s">
        <v>791</v>
      </c>
      <c r="AW57" s="171" t="s">
        <v>790</v>
      </c>
      <c r="AX57" s="54" t="s">
        <v>791</v>
      </c>
      <c r="AY57" s="49" t="s">
        <v>790</v>
      </c>
      <c r="AZ57" s="49" t="s">
        <v>791</v>
      </c>
      <c r="BA57" s="45" t="s">
        <v>790</v>
      </c>
      <c r="BB57" s="45" t="s">
        <v>791</v>
      </c>
      <c r="BC57" s="58" t="s">
        <v>790</v>
      </c>
      <c r="BD57" s="58" t="s">
        <v>1207</v>
      </c>
      <c r="BE57" s="58" t="s">
        <v>1208</v>
      </c>
      <c r="BF57" s="58" t="s">
        <v>1208</v>
      </c>
      <c r="BG57" s="62" t="s">
        <v>790</v>
      </c>
      <c r="BH57" s="62" t="s">
        <v>1207</v>
      </c>
      <c r="BI57" s="62" t="s">
        <v>1208</v>
      </c>
      <c r="BJ57" s="62" t="s">
        <v>1208</v>
      </c>
      <c r="BK57" s="67" t="s">
        <v>790</v>
      </c>
      <c r="BL57" s="67" t="s">
        <v>1207</v>
      </c>
      <c r="BM57" s="67" t="s">
        <v>790</v>
      </c>
      <c r="BN57" s="65"/>
    </row>
    <row r="58" spans="1:266" ht="35.1" customHeight="1" x14ac:dyDescent="0.2">
      <c r="A58" s="18" t="s">
        <v>1556</v>
      </c>
      <c r="B58" s="121"/>
      <c r="C58" s="18" t="s">
        <v>1557</v>
      </c>
      <c r="D58" s="18" t="s">
        <v>1558</v>
      </c>
      <c r="E58" s="141"/>
      <c r="F58" s="164"/>
      <c r="G58" s="164"/>
      <c r="H58" s="164"/>
      <c r="I58" s="164"/>
      <c r="J58" s="165">
        <v>65</v>
      </c>
      <c r="K58" s="165" t="s">
        <v>431</v>
      </c>
      <c r="L58" s="165" t="s">
        <v>1227</v>
      </c>
      <c r="M58" s="165" t="s">
        <v>1228</v>
      </c>
      <c r="N58" s="165" t="s">
        <v>1548</v>
      </c>
      <c r="O58" s="164"/>
      <c r="P58" s="164" t="s">
        <v>634</v>
      </c>
      <c r="Q58" s="164" t="str">
        <f>IFERROR(VLOOKUP(A58,'[1]Compil Arr.Eval+Surv'!$C$2:$M$187,11,FALSE),"")</f>
        <v>SPAS Cat. B</v>
      </c>
      <c r="R58" s="166"/>
      <c r="S58" s="166" t="s">
        <v>1261</v>
      </c>
      <c r="T58" s="166" t="str">
        <f>IF(J58&lt;&gt;"","Etat chimique",IFERROR(VLOOKUP(A58,'[1]Compil Arr.Eval+Surv'!$C$2:$M$187,11,FALSE),""))</f>
        <v>Etat chimique</v>
      </c>
      <c r="U58" s="167">
        <v>2.64E-3</v>
      </c>
      <c r="V58" s="167">
        <v>2.64E-3</v>
      </c>
      <c r="W58" s="167" t="s">
        <v>790</v>
      </c>
      <c r="X58" s="167" t="s">
        <v>790</v>
      </c>
      <c r="Y58" s="167">
        <v>7.6999999999999999E-2</v>
      </c>
      <c r="Z58" s="167" t="s">
        <v>790</v>
      </c>
      <c r="AA58" s="168" t="s">
        <v>1522</v>
      </c>
      <c r="AB58" s="168" t="s">
        <v>1203</v>
      </c>
      <c r="AC58" s="168" t="s">
        <v>929</v>
      </c>
      <c r="AD58" s="88" t="s">
        <v>1233</v>
      </c>
      <c r="AE58" s="88" t="s">
        <v>748</v>
      </c>
      <c r="AF58" s="88" t="s">
        <v>790</v>
      </c>
      <c r="AG58" s="88" t="s">
        <v>748</v>
      </c>
      <c r="AH58" s="88" t="s">
        <v>791</v>
      </c>
      <c r="AI58" s="88" t="s">
        <v>748</v>
      </c>
      <c r="AJ58" s="88" t="s">
        <v>790</v>
      </c>
      <c r="AK58" s="88" t="s">
        <v>748</v>
      </c>
      <c r="AL58" s="88" t="s">
        <v>790</v>
      </c>
      <c r="AM58" s="88" t="s">
        <v>791</v>
      </c>
      <c r="AN58" s="88" t="s">
        <v>748</v>
      </c>
      <c r="AO58" s="88" t="s">
        <v>790</v>
      </c>
      <c r="AP58" s="88">
        <v>7.6999999999999999E-2</v>
      </c>
      <c r="AQ58" s="169" t="s">
        <v>790</v>
      </c>
      <c r="AR58" s="170" t="s">
        <v>791</v>
      </c>
      <c r="AS58" s="169" t="s">
        <v>790</v>
      </c>
      <c r="AT58" s="170" t="s">
        <v>791</v>
      </c>
      <c r="AU58" s="54" t="s">
        <v>790</v>
      </c>
      <c r="AV58" s="54" t="s">
        <v>791</v>
      </c>
      <c r="AW58" s="171" t="s">
        <v>790</v>
      </c>
      <c r="AX58" s="54" t="s">
        <v>791</v>
      </c>
      <c r="AY58" s="49" t="s">
        <v>790</v>
      </c>
      <c r="AZ58" s="49" t="s">
        <v>791</v>
      </c>
      <c r="BA58" s="45" t="s">
        <v>790</v>
      </c>
      <c r="BB58" s="45" t="s">
        <v>791</v>
      </c>
      <c r="BC58" s="58" t="s">
        <v>790</v>
      </c>
      <c r="BD58" s="58" t="s">
        <v>1207</v>
      </c>
      <c r="BE58" s="58" t="s">
        <v>1208</v>
      </c>
      <c r="BF58" s="58" t="s">
        <v>1208</v>
      </c>
      <c r="BG58" s="62" t="s">
        <v>790</v>
      </c>
      <c r="BH58" s="62" t="s">
        <v>1207</v>
      </c>
      <c r="BI58" s="62" t="s">
        <v>1208</v>
      </c>
      <c r="BJ58" s="62" t="s">
        <v>1208</v>
      </c>
      <c r="BK58" s="67" t="s">
        <v>790</v>
      </c>
      <c r="BL58" s="67" t="s">
        <v>1207</v>
      </c>
      <c r="BM58" s="67" t="s">
        <v>790</v>
      </c>
      <c r="BN58" s="65"/>
    </row>
    <row r="59" spans="1:266" ht="35.1" customHeight="1" x14ac:dyDescent="0.2">
      <c r="A59" s="18" t="s">
        <v>1565</v>
      </c>
      <c r="B59" s="121"/>
      <c r="C59" s="18" t="s">
        <v>1566</v>
      </c>
      <c r="D59" s="18" t="s">
        <v>1567</v>
      </c>
      <c r="E59" s="141"/>
      <c r="F59" s="164"/>
      <c r="G59" s="164"/>
      <c r="H59" s="164"/>
      <c r="I59" s="164"/>
      <c r="J59" s="165">
        <v>65</v>
      </c>
      <c r="K59" s="165" t="s">
        <v>431</v>
      </c>
      <c r="L59" s="165" t="s">
        <v>1227</v>
      </c>
      <c r="M59" s="165" t="s">
        <v>1228</v>
      </c>
      <c r="N59" s="165" t="s">
        <v>1548</v>
      </c>
      <c r="O59" s="164"/>
      <c r="P59" s="164" t="s">
        <v>634</v>
      </c>
      <c r="Q59" s="164" t="str">
        <f>IFERROR(VLOOKUP(A59,'[1]Compil Arr.Eval+Surv'!$C$2:$M$187,11,FALSE),"")</f>
        <v>SPAS Cat. B</v>
      </c>
      <c r="R59" s="166"/>
      <c r="S59" s="166" t="s">
        <v>1261</v>
      </c>
      <c r="T59" s="166" t="str">
        <f>IF(J59&lt;&gt;"","Etat chimique",IFERROR(VLOOKUP(A59,'[1]Compil Arr.Eval+Surv'!$C$2:$M$187,11,FALSE),""))</f>
        <v>Etat chimique</v>
      </c>
      <c r="U59" s="167">
        <v>4.4000000000000006E-5</v>
      </c>
      <c r="V59" s="167">
        <v>4.4000000000000006E-5</v>
      </c>
      <c r="W59" s="167" t="s">
        <v>790</v>
      </c>
      <c r="X59" s="167" t="s">
        <v>790</v>
      </c>
      <c r="Y59" s="167">
        <v>7.6999999999999999E-2</v>
      </c>
      <c r="Z59" s="167" t="s">
        <v>790</v>
      </c>
      <c r="AA59" s="168" t="s">
        <v>1522</v>
      </c>
      <c r="AB59" s="168" t="s">
        <v>1203</v>
      </c>
      <c r="AC59" s="168" t="s">
        <v>929</v>
      </c>
      <c r="AD59" s="88" t="s">
        <v>1233</v>
      </c>
      <c r="AE59" s="88" t="s">
        <v>748</v>
      </c>
      <c r="AF59" s="88" t="s">
        <v>790</v>
      </c>
      <c r="AG59" s="88" t="s">
        <v>748</v>
      </c>
      <c r="AH59" s="88" t="s">
        <v>791</v>
      </c>
      <c r="AI59" s="88" t="s">
        <v>748</v>
      </c>
      <c r="AJ59" s="88" t="s">
        <v>790</v>
      </c>
      <c r="AK59" s="88" t="s">
        <v>748</v>
      </c>
      <c r="AL59" s="88" t="s">
        <v>790</v>
      </c>
      <c r="AM59" s="88" t="s">
        <v>791</v>
      </c>
      <c r="AN59" s="88" t="s">
        <v>748</v>
      </c>
      <c r="AO59" s="88" t="s">
        <v>790</v>
      </c>
      <c r="AP59" s="88">
        <v>7.6999999999999999E-2</v>
      </c>
      <c r="AQ59" s="169" t="s">
        <v>790</v>
      </c>
      <c r="AR59" s="170" t="s">
        <v>791</v>
      </c>
      <c r="AS59" s="169" t="s">
        <v>790</v>
      </c>
      <c r="AT59" s="170" t="s">
        <v>791</v>
      </c>
      <c r="AU59" s="54" t="s">
        <v>790</v>
      </c>
      <c r="AV59" s="54" t="s">
        <v>791</v>
      </c>
      <c r="AW59" s="171" t="s">
        <v>790</v>
      </c>
      <c r="AX59" s="54" t="s">
        <v>791</v>
      </c>
      <c r="AY59" s="49" t="s">
        <v>790</v>
      </c>
      <c r="AZ59" s="49" t="s">
        <v>791</v>
      </c>
      <c r="BA59" s="45" t="s">
        <v>790</v>
      </c>
      <c r="BB59" s="45" t="s">
        <v>791</v>
      </c>
      <c r="BC59" s="58" t="s">
        <v>790</v>
      </c>
      <c r="BD59" s="58" t="s">
        <v>1207</v>
      </c>
      <c r="BE59" s="58" t="s">
        <v>1208</v>
      </c>
      <c r="BF59" s="58" t="s">
        <v>1208</v>
      </c>
      <c r="BG59" s="62" t="s">
        <v>790</v>
      </c>
      <c r="BH59" s="62" t="s">
        <v>1207</v>
      </c>
      <c r="BI59" s="62" t="s">
        <v>1208</v>
      </c>
      <c r="BJ59" s="62" t="s">
        <v>1208</v>
      </c>
      <c r="BK59" s="67" t="s">
        <v>790</v>
      </c>
      <c r="BL59" s="67" t="s">
        <v>1207</v>
      </c>
      <c r="BM59" s="67" t="s">
        <v>790</v>
      </c>
      <c r="BN59" s="65"/>
    </row>
    <row r="60" spans="1:266" ht="35.1" customHeight="1" x14ac:dyDescent="0.2">
      <c r="A60" s="18" t="s">
        <v>1559</v>
      </c>
      <c r="B60" s="121"/>
      <c r="C60" s="18" t="s">
        <v>1560</v>
      </c>
      <c r="D60" s="18" t="s">
        <v>1561</v>
      </c>
      <c r="E60" s="141"/>
      <c r="F60" s="164"/>
      <c r="G60" s="164"/>
      <c r="H60" s="164"/>
      <c r="I60" s="164"/>
      <c r="J60" s="165">
        <v>65</v>
      </c>
      <c r="K60" s="165" t="s">
        <v>431</v>
      </c>
      <c r="L60" s="165" t="s">
        <v>1227</v>
      </c>
      <c r="M60" s="165" t="s">
        <v>1228</v>
      </c>
      <c r="N60" s="165" t="s">
        <v>1548</v>
      </c>
      <c r="O60" s="164"/>
      <c r="P60" s="164" t="s">
        <v>634</v>
      </c>
      <c r="Q60" s="164" t="str">
        <f>IFERROR(VLOOKUP(A60,'[1]Compil Arr.Eval+Surv'!$C$2:$M$187,11,FALSE),"")</f>
        <v/>
      </c>
      <c r="R60" s="166"/>
      <c r="S60" s="166" t="s">
        <v>1261</v>
      </c>
      <c r="T60" s="166" t="str">
        <f>IF(J60&lt;&gt;"","Etat chimique",IFERROR(VLOOKUP(A60,'[1]Compil Arr.Eval+Surv'!$C$2:$M$187,11,FALSE),""))</f>
        <v>Etat chimique</v>
      </c>
      <c r="U60" s="167">
        <v>4.4000000000000004E-2</v>
      </c>
      <c r="V60" s="167">
        <v>4.4000000000000004E-2</v>
      </c>
      <c r="W60" s="167" t="s">
        <v>790</v>
      </c>
      <c r="X60" s="167" t="s">
        <v>790</v>
      </c>
      <c r="Y60" s="167">
        <v>7.6999999999999999E-2</v>
      </c>
      <c r="Z60" s="167" t="s">
        <v>790</v>
      </c>
      <c r="AA60" s="168" t="s">
        <v>1522</v>
      </c>
      <c r="AB60" s="168" t="s">
        <v>1203</v>
      </c>
      <c r="AC60" s="168" t="s">
        <v>929</v>
      </c>
      <c r="AD60" s="88" t="s">
        <v>1233</v>
      </c>
      <c r="AE60" s="88" t="s">
        <v>748</v>
      </c>
      <c r="AF60" s="88" t="s">
        <v>790</v>
      </c>
      <c r="AG60" s="88" t="s">
        <v>748</v>
      </c>
      <c r="AH60" s="88" t="s">
        <v>791</v>
      </c>
      <c r="AI60" s="88" t="s">
        <v>748</v>
      </c>
      <c r="AJ60" s="88" t="s">
        <v>790</v>
      </c>
      <c r="AK60" s="88" t="s">
        <v>748</v>
      </c>
      <c r="AL60" s="88" t="s">
        <v>790</v>
      </c>
      <c r="AM60" s="88" t="s">
        <v>791</v>
      </c>
      <c r="AN60" s="88" t="s">
        <v>748</v>
      </c>
      <c r="AO60" s="88" t="s">
        <v>790</v>
      </c>
      <c r="AP60" s="88">
        <v>7.6999999999999999E-2</v>
      </c>
      <c r="AQ60" s="169" t="s">
        <v>790</v>
      </c>
      <c r="AR60" s="170" t="s">
        <v>791</v>
      </c>
      <c r="AS60" s="169" t="s">
        <v>790</v>
      </c>
      <c r="AT60" s="170" t="s">
        <v>791</v>
      </c>
      <c r="AU60" s="54" t="s">
        <v>790</v>
      </c>
      <c r="AV60" s="54" t="s">
        <v>791</v>
      </c>
      <c r="AW60" s="171" t="s">
        <v>790</v>
      </c>
      <c r="AX60" s="54" t="s">
        <v>791</v>
      </c>
      <c r="AY60" s="49" t="s">
        <v>790</v>
      </c>
      <c r="AZ60" s="49" t="s">
        <v>791</v>
      </c>
      <c r="BA60" s="45" t="s">
        <v>790</v>
      </c>
      <c r="BB60" s="45" t="s">
        <v>791</v>
      </c>
      <c r="BC60" s="58" t="s">
        <v>790</v>
      </c>
      <c r="BD60" s="58" t="s">
        <v>1207</v>
      </c>
      <c r="BE60" s="58" t="s">
        <v>1208</v>
      </c>
      <c r="BF60" s="58" t="s">
        <v>1208</v>
      </c>
      <c r="BG60" s="62" t="s">
        <v>790</v>
      </c>
      <c r="BH60" s="62" t="s">
        <v>1207</v>
      </c>
      <c r="BI60" s="62" t="s">
        <v>1208</v>
      </c>
      <c r="BJ60" s="62" t="s">
        <v>1208</v>
      </c>
      <c r="BK60" s="67" t="s">
        <v>790</v>
      </c>
      <c r="BL60" s="67" t="s">
        <v>1207</v>
      </c>
      <c r="BM60" s="67" t="s">
        <v>790</v>
      </c>
      <c r="BN60" s="65"/>
    </row>
    <row r="61" spans="1:266" ht="35.1" customHeight="1" x14ac:dyDescent="0.2">
      <c r="A61" s="18" t="s">
        <v>1604</v>
      </c>
      <c r="B61" s="121"/>
      <c r="C61" s="18" t="s">
        <v>1605</v>
      </c>
      <c r="D61" s="18" t="s">
        <v>1606</v>
      </c>
      <c r="E61" s="141"/>
      <c r="F61" s="164"/>
      <c r="G61" s="164"/>
      <c r="H61" s="164"/>
      <c r="I61" s="164"/>
      <c r="J61" s="165">
        <v>65</v>
      </c>
      <c r="K61" s="165" t="s">
        <v>431</v>
      </c>
      <c r="L61" s="165" t="s">
        <v>1227</v>
      </c>
      <c r="M61" s="165" t="s">
        <v>1228</v>
      </c>
      <c r="N61" s="165" t="s">
        <v>1548</v>
      </c>
      <c r="O61" s="164"/>
      <c r="P61" s="164" t="s">
        <v>634</v>
      </c>
      <c r="Q61" s="164" t="str">
        <f>IFERROR(VLOOKUP(A61,'[1]Compil Arr.Eval+Surv'!$C$2:$M$187,11,FALSE),"")</f>
        <v/>
      </c>
      <c r="R61" s="166"/>
      <c r="S61" s="166" t="s">
        <v>1261</v>
      </c>
      <c r="T61" s="166" t="str">
        <f>IF(J61&lt;&gt;"","Etat chimique",IFERROR(VLOOKUP(A61,'[1]Compil Arr.Eval+Surv'!$C$2:$M$187,11,FALSE),""))</f>
        <v>Etat chimique</v>
      </c>
      <c r="U61" s="167">
        <v>8.8000000000000011E-5</v>
      </c>
      <c r="V61" s="167">
        <v>8.8000000000000011E-5</v>
      </c>
      <c r="W61" s="167" t="s">
        <v>790</v>
      </c>
      <c r="X61" s="167" t="s">
        <v>790</v>
      </c>
      <c r="Y61" s="167">
        <v>7.6999999999999999E-2</v>
      </c>
      <c r="Z61" s="167" t="s">
        <v>790</v>
      </c>
      <c r="AA61" s="168" t="s">
        <v>1522</v>
      </c>
      <c r="AB61" s="168" t="s">
        <v>1203</v>
      </c>
      <c r="AC61" s="168" t="s">
        <v>929</v>
      </c>
      <c r="AD61" s="88" t="s">
        <v>1233</v>
      </c>
      <c r="AE61" s="88" t="s">
        <v>748</v>
      </c>
      <c r="AF61" s="88" t="s">
        <v>790</v>
      </c>
      <c r="AG61" s="88" t="s">
        <v>748</v>
      </c>
      <c r="AH61" s="88" t="s">
        <v>791</v>
      </c>
      <c r="AI61" s="88" t="s">
        <v>748</v>
      </c>
      <c r="AJ61" s="88" t="s">
        <v>790</v>
      </c>
      <c r="AK61" s="88" t="s">
        <v>748</v>
      </c>
      <c r="AL61" s="88" t="s">
        <v>790</v>
      </c>
      <c r="AM61" s="88" t="s">
        <v>791</v>
      </c>
      <c r="AN61" s="88" t="s">
        <v>748</v>
      </c>
      <c r="AO61" s="88" t="s">
        <v>790</v>
      </c>
      <c r="AP61" s="88">
        <v>7.6999999999999999E-2</v>
      </c>
      <c r="AQ61" s="169" t="s">
        <v>790</v>
      </c>
      <c r="AR61" s="170" t="s">
        <v>791</v>
      </c>
      <c r="AS61" s="169" t="s">
        <v>790</v>
      </c>
      <c r="AT61" s="170" t="s">
        <v>791</v>
      </c>
      <c r="AU61" s="54" t="s">
        <v>790</v>
      </c>
      <c r="AV61" s="54" t="s">
        <v>791</v>
      </c>
      <c r="AW61" s="171" t="s">
        <v>790</v>
      </c>
      <c r="AX61" s="54" t="s">
        <v>791</v>
      </c>
      <c r="AY61" s="49" t="s">
        <v>790</v>
      </c>
      <c r="AZ61" s="49" t="s">
        <v>791</v>
      </c>
      <c r="BA61" s="45" t="s">
        <v>790</v>
      </c>
      <c r="BB61" s="45" t="s">
        <v>791</v>
      </c>
      <c r="BC61" s="58" t="s">
        <v>790</v>
      </c>
      <c r="BD61" s="58" t="s">
        <v>1207</v>
      </c>
      <c r="BE61" s="58" t="s">
        <v>1208</v>
      </c>
      <c r="BF61" s="58" t="s">
        <v>1208</v>
      </c>
      <c r="BG61" s="62" t="s">
        <v>790</v>
      </c>
      <c r="BH61" s="62" t="s">
        <v>1207</v>
      </c>
      <c r="BI61" s="62" t="s">
        <v>1208</v>
      </c>
      <c r="BJ61" s="62" t="s">
        <v>1208</v>
      </c>
      <c r="BK61" s="67" t="s">
        <v>790</v>
      </c>
      <c r="BL61" s="67" t="s">
        <v>1207</v>
      </c>
      <c r="BM61" s="67" t="s">
        <v>790</v>
      </c>
      <c r="BN61" s="65"/>
    </row>
    <row r="62" spans="1:266" ht="35.1" customHeight="1" x14ac:dyDescent="0.2">
      <c r="A62" s="18" t="s">
        <v>423</v>
      </c>
      <c r="B62" s="121"/>
      <c r="C62" s="18" t="s">
        <v>1554</v>
      </c>
      <c r="D62" s="18" t="s">
        <v>1555</v>
      </c>
      <c r="E62" s="141"/>
      <c r="F62" s="164"/>
      <c r="G62" s="164"/>
      <c r="H62" s="164"/>
      <c r="I62" s="164"/>
      <c r="J62" s="165">
        <v>65</v>
      </c>
      <c r="K62" s="165" t="s">
        <v>431</v>
      </c>
      <c r="L62" s="165" t="s">
        <v>1227</v>
      </c>
      <c r="M62" s="165" t="s">
        <v>1228</v>
      </c>
      <c r="N62" s="165" t="s">
        <v>1548</v>
      </c>
      <c r="O62" s="164"/>
      <c r="P62" s="164" t="s">
        <v>634</v>
      </c>
      <c r="Q62" s="164" t="str">
        <f>IFERROR(VLOOKUP(A62,'[1]Compil Arr.Eval+Surv'!$C$2:$M$187,11,FALSE),"")</f>
        <v/>
      </c>
      <c r="R62" s="166"/>
      <c r="S62" s="166" t="s">
        <v>1261</v>
      </c>
      <c r="T62" s="166" t="str">
        <f>IF(J62&lt;&gt;"","Etat chimique",IFERROR(VLOOKUP(A62,'[1]Compil Arr.Eval+Surv'!$C$2:$M$187,11,FALSE),""))</f>
        <v>Etat chimique</v>
      </c>
      <c r="U62" s="167">
        <v>8.8000000000000005E-3</v>
      </c>
      <c r="V62" s="167">
        <v>8.8000000000000005E-3</v>
      </c>
      <c r="W62" s="167" t="s">
        <v>790</v>
      </c>
      <c r="X62" s="167" t="s">
        <v>790</v>
      </c>
      <c r="Y62" s="167">
        <v>7.6999999999999999E-2</v>
      </c>
      <c r="Z62" s="167" t="s">
        <v>790</v>
      </c>
      <c r="AA62" s="168" t="s">
        <v>1522</v>
      </c>
      <c r="AB62" s="168" t="s">
        <v>1203</v>
      </c>
      <c r="AC62" s="168" t="s">
        <v>929</v>
      </c>
      <c r="AD62" s="88" t="s">
        <v>1233</v>
      </c>
      <c r="AE62" s="88" t="s">
        <v>748</v>
      </c>
      <c r="AF62" s="88" t="s">
        <v>790</v>
      </c>
      <c r="AG62" s="88" t="s">
        <v>748</v>
      </c>
      <c r="AH62" s="88" t="s">
        <v>791</v>
      </c>
      <c r="AI62" s="88" t="s">
        <v>748</v>
      </c>
      <c r="AJ62" s="88" t="s">
        <v>790</v>
      </c>
      <c r="AK62" s="88" t="s">
        <v>748</v>
      </c>
      <c r="AL62" s="88" t="s">
        <v>790</v>
      </c>
      <c r="AM62" s="88" t="s">
        <v>791</v>
      </c>
      <c r="AN62" s="88" t="s">
        <v>748</v>
      </c>
      <c r="AO62" s="88" t="s">
        <v>790</v>
      </c>
      <c r="AP62" s="88">
        <v>7.6999999999999999E-2</v>
      </c>
      <c r="AQ62" s="169" t="s">
        <v>790</v>
      </c>
      <c r="AR62" s="170" t="s">
        <v>791</v>
      </c>
      <c r="AS62" s="169" t="s">
        <v>790</v>
      </c>
      <c r="AT62" s="170" t="s">
        <v>791</v>
      </c>
      <c r="AU62" s="54" t="s">
        <v>790</v>
      </c>
      <c r="AV62" s="54" t="s">
        <v>791</v>
      </c>
      <c r="AW62" s="171" t="s">
        <v>790</v>
      </c>
      <c r="AX62" s="54" t="s">
        <v>791</v>
      </c>
      <c r="AY62" s="49" t="s">
        <v>790</v>
      </c>
      <c r="AZ62" s="49" t="s">
        <v>791</v>
      </c>
      <c r="BA62" s="45" t="s">
        <v>790</v>
      </c>
      <c r="BB62" s="45" t="s">
        <v>791</v>
      </c>
      <c r="BC62" s="58" t="s">
        <v>790</v>
      </c>
      <c r="BD62" s="58" t="s">
        <v>1207</v>
      </c>
      <c r="BE62" s="58" t="s">
        <v>1208</v>
      </c>
      <c r="BF62" s="58" t="s">
        <v>1208</v>
      </c>
      <c r="BG62" s="62" t="s">
        <v>790</v>
      </c>
      <c r="BH62" s="62" t="s">
        <v>1207</v>
      </c>
      <c r="BI62" s="62" t="s">
        <v>1208</v>
      </c>
      <c r="BJ62" s="62" t="s">
        <v>1208</v>
      </c>
      <c r="BK62" s="67" t="s">
        <v>790</v>
      </c>
      <c r="BL62" s="67" t="s">
        <v>1207</v>
      </c>
      <c r="BM62" s="67" t="s">
        <v>790</v>
      </c>
      <c r="BN62" s="65"/>
    </row>
    <row r="63" spans="1:266" ht="35.1" customHeight="1" x14ac:dyDescent="0.2">
      <c r="A63" s="18" t="s">
        <v>1546</v>
      </c>
      <c r="B63" s="121"/>
      <c r="C63" s="18" t="s">
        <v>1545</v>
      </c>
      <c r="D63" s="18" t="s">
        <v>1547</v>
      </c>
      <c r="E63" s="141"/>
      <c r="F63" s="164"/>
      <c r="G63" s="164"/>
      <c r="H63" s="164"/>
      <c r="I63" s="164"/>
      <c r="J63" s="165">
        <v>65</v>
      </c>
      <c r="K63" s="165" t="s">
        <v>431</v>
      </c>
      <c r="L63" s="165" t="s">
        <v>1227</v>
      </c>
      <c r="M63" s="165" t="s">
        <v>1228</v>
      </c>
      <c r="N63" s="165" t="s">
        <v>1548</v>
      </c>
      <c r="O63" s="164"/>
      <c r="P63" s="164" t="s">
        <v>634</v>
      </c>
      <c r="Q63" s="164" t="str">
        <f>IFERROR(VLOOKUP(A63,'[1]Compil Arr.Eval+Surv'!$C$2:$M$187,11,FALSE),"")</f>
        <v>SPAS Cat. B</v>
      </c>
      <c r="R63" s="166"/>
      <c r="S63" s="166" t="s">
        <v>1261</v>
      </c>
      <c r="T63" s="166" t="str">
        <f>IF(J63&lt;&gt;"","Etat chimique",IFERROR(VLOOKUP(A63,'[1]Compil Arr.Eval+Surv'!$C$2:$M$187,11,FALSE),""))</f>
        <v>Etat chimique</v>
      </c>
      <c r="U63" s="167">
        <v>4.4000000000000003E-3</v>
      </c>
      <c r="V63" s="167">
        <v>4.4000000000000003E-3</v>
      </c>
      <c r="W63" s="167" t="s">
        <v>790</v>
      </c>
      <c r="X63" s="167" t="s">
        <v>790</v>
      </c>
      <c r="Y63" s="167">
        <v>7.6999999999999999E-2</v>
      </c>
      <c r="Z63" s="167" t="s">
        <v>790</v>
      </c>
      <c r="AA63" s="168" t="s">
        <v>1522</v>
      </c>
      <c r="AB63" s="168" t="s">
        <v>1203</v>
      </c>
      <c r="AC63" s="168" t="s">
        <v>929</v>
      </c>
      <c r="AD63" s="88" t="s">
        <v>1233</v>
      </c>
      <c r="AE63" s="88" t="s">
        <v>748</v>
      </c>
      <c r="AF63" s="88" t="s">
        <v>790</v>
      </c>
      <c r="AG63" s="88" t="s">
        <v>748</v>
      </c>
      <c r="AH63" s="88" t="s">
        <v>791</v>
      </c>
      <c r="AI63" s="88" t="s">
        <v>748</v>
      </c>
      <c r="AJ63" s="88" t="s">
        <v>790</v>
      </c>
      <c r="AK63" s="88" t="s">
        <v>748</v>
      </c>
      <c r="AL63" s="88" t="s">
        <v>790</v>
      </c>
      <c r="AM63" s="88" t="s">
        <v>791</v>
      </c>
      <c r="AN63" s="88" t="s">
        <v>748</v>
      </c>
      <c r="AO63" s="88" t="s">
        <v>790</v>
      </c>
      <c r="AP63" s="88">
        <v>7.6999999999999999E-2</v>
      </c>
      <c r="AQ63" s="169" t="s">
        <v>790</v>
      </c>
      <c r="AR63" s="170" t="s">
        <v>791</v>
      </c>
      <c r="AS63" s="169" t="s">
        <v>790</v>
      </c>
      <c r="AT63" s="170" t="s">
        <v>791</v>
      </c>
      <c r="AU63" s="54" t="s">
        <v>790</v>
      </c>
      <c r="AV63" s="54" t="s">
        <v>791</v>
      </c>
      <c r="AW63" s="171" t="s">
        <v>790</v>
      </c>
      <c r="AX63" s="54" t="s">
        <v>791</v>
      </c>
      <c r="AY63" s="49" t="s">
        <v>790</v>
      </c>
      <c r="AZ63" s="49" t="s">
        <v>791</v>
      </c>
      <c r="BA63" s="45" t="s">
        <v>790</v>
      </c>
      <c r="BB63" s="45" t="s">
        <v>791</v>
      </c>
      <c r="BC63" s="58" t="s">
        <v>790</v>
      </c>
      <c r="BD63" s="58" t="s">
        <v>1207</v>
      </c>
      <c r="BE63" s="58" t="s">
        <v>1208</v>
      </c>
      <c r="BF63" s="58" t="s">
        <v>1208</v>
      </c>
      <c r="BG63" s="62" t="s">
        <v>790</v>
      </c>
      <c r="BH63" s="62" t="s">
        <v>1207</v>
      </c>
      <c r="BI63" s="62" t="s">
        <v>1208</v>
      </c>
      <c r="BJ63" s="62" t="s">
        <v>1208</v>
      </c>
      <c r="BK63" s="67" t="s">
        <v>790</v>
      </c>
      <c r="BL63" s="67" t="s">
        <v>1207</v>
      </c>
      <c r="BM63" s="67" t="s">
        <v>790</v>
      </c>
      <c r="BN63" s="65"/>
    </row>
    <row r="64" spans="1:266" ht="35.1" customHeight="1" x14ac:dyDescent="0.2">
      <c r="A64" s="18" t="s">
        <v>1574</v>
      </c>
      <c r="B64" s="121"/>
      <c r="C64" s="18" t="s">
        <v>1575</v>
      </c>
      <c r="D64" s="18" t="s">
        <v>1576</v>
      </c>
      <c r="E64" s="141"/>
      <c r="F64" s="164"/>
      <c r="G64" s="164"/>
      <c r="H64" s="164"/>
      <c r="I64" s="164"/>
      <c r="J64" s="165">
        <v>65</v>
      </c>
      <c r="K64" s="165" t="s">
        <v>431</v>
      </c>
      <c r="L64" s="165" t="s">
        <v>1227</v>
      </c>
      <c r="M64" s="165" t="s">
        <v>1228</v>
      </c>
      <c r="N64" s="165" t="s">
        <v>1548</v>
      </c>
      <c r="O64" s="164"/>
      <c r="P64" s="164" t="s">
        <v>634</v>
      </c>
      <c r="Q64" s="164" t="str">
        <f>IFERROR(VLOOKUP(A64,'[1]Compil Arr.Eval+Surv'!$C$2:$M$187,11,FALSE),"")</f>
        <v/>
      </c>
      <c r="R64" s="166"/>
      <c r="S64" s="166" t="s">
        <v>1261</v>
      </c>
      <c r="T64" s="166" t="str">
        <f>IF(J64&lt;&gt;"","Etat chimique",IFERROR(VLOOKUP(A64,'[1]Compil Arr.Eval+Surv'!$C$2:$M$187,11,FALSE),""))</f>
        <v>Etat chimique</v>
      </c>
      <c r="U64" s="167">
        <v>1.3221999999999999E-3</v>
      </c>
      <c r="V64" s="167">
        <v>1.3221999999999999E-3</v>
      </c>
      <c r="W64" s="167" t="s">
        <v>790</v>
      </c>
      <c r="X64" s="167" t="s">
        <v>790</v>
      </c>
      <c r="Y64" s="167">
        <v>7.6999999999999999E-2</v>
      </c>
      <c r="Z64" s="167" t="s">
        <v>790</v>
      </c>
      <c r="AA64" s="168" t="s">
        <v>1522</v>
      </c>
      <c r="AB64" s="168" t="s">
        <v>1203</v>
      </c>
      <c r="AC64" s="168" t="s">
        <v>929</v>
      </c>
      <c r="AD64" s="88" t="s">
        <v>1233</v>
      </c>
      <c r="AE64" s="88" t="s">
        <v>748</v>
      </c>
      <c r="AF64" s="88" t="s">
        <v>790</v>
      </c>
      <c r="AG64" s="88" t="s">
        <v>748</v>
      </c>
      <c r="AH64" s="88" t="s">
        <v>791</v>
      </c>
      <c r="AI64" s="88" t="s">
        <v>748</v>
      </c>
      <c r="AJ64" s="88" t="s">
        <v>790</v>
      </c>
      <c r="AK64" s="88" t="s">
        <v>748</v>
      </c>
      <c r="AL64" s="88" t="s">
        <v>790</v>
      </c>
      <c r="AM64" s="88" t="s">
        <v>791</v>
      </c>
      <c r="AN64" s="88" t="s">
        <v>748</v>
      </c>
      <c r="AO64" s="88" t="s">
        <v>790</v>
      </c>
      <c r="AP64" s="88">
        <v>7.6999999999999999E-2</v>
      </c>
      <c r="AQ64" s="169" t="s">
        <v>790</v>
      </c>
      <c r="AR64" s="170" t="s">
        <v>791</v>
      </c>
      <c r="AS64" s="169" t="s">
        <v>790</v>
      </c>
      <c r="AT64" s="170" t="s">
        <v>791</v>
      </c>
      <c r="AU64" s="54" t="s">
        <v>790</v>
      </c>
      <c r="AV64" s="54" t="s">
        <v>791</v>
      </c>
      <c r="AW64" s="171" t="s">
        <v>790</v>
      </c>
      <c r="AX64" s="54" t="s">
        <v>791</v>
      </c>
      <c r="AY64" s="49" t="s">
        <v>790</v>
      </c>
      <c r="AZ64" s="49" t="s">
        <v>791</v>
      </c>
      <c r="BA64" s="45" t="s">
        <v>790</v>
      </c>
      <c r="BB64" s="45" t="s">
        <v>791</v>
      </c>
      <c r="BC64" s="58" t="s">
        <v>790</v>
      </c>
      <c r="BD64" s="58" t="s">
        <v>1207</v>
      </c>
      <c r="BE64" s="58" t="s">
        <v>1208</v>
      </c>
      <c r="BF64" s="58" t="s">
        <v>1208</v>
      </c>
      <c r="BG64" s="62" t="s">
        <v>790</v>
      </c>
      <c r="BH64" s="62" t="s">
        <v>1207</v>
      </c>
      <c r="BI64" s="62" t="s">
        <v>1208</v>
      </c>
      <c r="BJ64" s="62" t="s">
        <v>1208</v>
      </c>
      <c r="BK64" s="67" t="s">
        <v>790</v>
      </c>
      <c r="BL64" s="67" t="s">
        <v>1207</v>
      </c>
      <c r="BM64" s="67" t="s">
        <v>790</v>
      </c>
      <c r="BN64" s="65"/>
    </row>
    <row r="65" spans="1:66" ht="35.1" customHeight="1" x14ac:dyDescent="0.2">
      <c r="A65" s="18" t="s">
        <v>1571</v>
      </c>
      <c r="B65" s="121"/>
      <c r="C65" s="18" t="s">
        <v>1572</v>
      </c>
      <c r="D65" s="18" t="s">
        <v>1573</v>
      </c>
      <c r="E65" s="141"/>
      <c r="F65" s="164"/>
      <c r="G65" s="164"/>
      <c r="H65" s="164"/>
      <c r="I65" s="164"/>
      <c r="J65" s="165">
        <v>65</v>
      </c>
      <c r="K65" s="165" t="s">
        <v>431</v>
      </c>
      <c r="L65" s="165" t="s">
        <v>1227</v>
      </c>
      <c r="M65" s="165" t="s">
        <v>1228</v>
      </c>
      <c r="N65" s="165" t="s">
        <v>1548</v>
      </c>
      <c r="O65" s="164"/>
      <c r="P65" s="164" t="s">
        <v>634</v>
      </c>
      <c r="Q65" s="164" t="str">
        <f>IFERROR(VLOOKUP(A65,'[1]Compil Arr.Eval+Surv'!$C$2:$M$187,11,FALSE),"")</f>
        <v/>
      </c>
      <c r="R65" s="166"/>
      <c r="S65" s="166" t="s">
        <v>1261</v>
      </c>
      <c r="T65" s="166" t="str">
        <f>IF(J65&lt;&gt;"","Etat chimique",IFERROR(VLOOKUP(A65,'[1]Compil Arr.Eval+Surv'!$C$2:$M$187,11,FALSE),""))</f>
        <v>Etat chimique</v>
      </c>
      <c r="U65" s="167">
        <v>1.3200000000000001E-4</v>
      </c>
      <c r="V65" s="167">
        <v>1.3200000000000001E-4</v>
      </c>
      <c r="W65" s="167" t="s">
        <v>790</v>
      </c>
      <c r="X65" s="167" t="s">
        <v>790</v>
      </c>
      <c r="Y65" s="167">
        <v>7.6999999999999999E-2</v>
      </c>
      <c r="Z65" s="167" t="s">
        <v>790</v>
      </c>
      <c r="AA65" s="168" t="s">
        <v>1522</v>
      </c>
      <c r="AB65" s="168" t="s">
        <v>1203</v>
      </c>
      <c r="AC65" s="168" t="s">
        <v>929</v>
      </c>
      <c r="AD65" s="88" t="s">
        <v>1233</v>
      </c>
      <c r="AE65" s="88" t="s">
        <v>748</v>
      </c>
      <c r="AF65" s="88" t="s">
        <v>790</v>
      </c>
      <c r="AG65" s="88" t="s">
        <v>748</v>
      </c>
      <c r="AH65" s="88" t="s">
        <v>791</v>
      </c>
      <c r="AI65" s="88" t="s">
        <v>748</v>
      </c>
      <c r="AJ65" s="88" t="s">
        <v>790</v>
      </c>
      <c r="AK65" s="88" t="s">
        <v>748</v>
      </c>
      <c r="AL65" s="88" t="s">
        <v>790</v>
      </c>
      <c r="AM65" s="88" t="s">
        <v>791</v>
      </c>
      <c r="AN65" s="88" t="s">
        <v>748</v>
      </c>
      <c r="AO65" s="88" t="s">
        <v>790</v>
      </c>
      <c r="AP65" s="88">
        <v>7.6999999999999999E-2</v>
      </c>
      <c r="AQ65" s="169" t="s">
        <v>790</v>
      </c>
      <c r="AR65" s="170" t="s">
        <v>791</v>
      </c>
      <c r="AS65" s="169" t="s">
        <v>790</v>
      </c>
      <c r="AT65" s="170" t="s">
        <v>791</v>
      </c>
      <c r="AU65" s="54" t="s">
        <v>790</v>
      </c>
      <c r="AV65" s="54" t="s">
        <v>791</v>
      </c>
      <c r="AW65" s="171" t="s">
        <v>790</v>
      </c>
      <c r="AX65" s="54" t="s">
        <v>791</v>
      </c>
      <c r="AY65" s="49" t="s">
        <v>790</v>
      </c>
      <c r="AZ65" s="49" t="s">
        <v>791</v>
      </c>
      <c r="BA65" s="45" t="s">
        <v>790</v>
      </c>
      <c r="BB65" s="45" t="s">
        <v>791</v>
      </c>
      <c r="BC65" s="58" t="s">
        <v>790</v>
      </c>
      <c r="BD65" s="58" t="s">
        <v>1207</v>
      </c>
      <c r="BE65" s="58" t="s">
        <v>1208</v>
      </c>
      <c r="BF65" s="58" t="s">
        <v>1208</v>
      </c>
      <c r="BG65" s="62" t="s">
        <v>790</v>
      </c>
      <c r="BH65" s="62" t="s">
        <v>1207</v>
      </c>
      <c r="BI65" s="62" t="s">
        <v>1208</v>
      </c>
      <c r="BJ65" s="62" t="s">
        <v>1208</v>
      </c>
      <c r="BK65" s="67" t="s">
        <v>790</v>
      </c>
      <c r="BL65" s="67" t="s">
        <v>1207</v>
      </c>
      <c r="BM65" s="67" t="s">
        <v>790</v>
      </c>
      <c r="BN65" s="65"/>
    </row>
    <row r="66" spans="1:66" ht="35.1" customHeight="1" x14ac:dyDescent="0.2">
      <c r="A66" s="18" t="s">
        <v>1598</v>
      </c>
      <c r="B66" s="121"/>
      <c r="C66" s="18" t="s">
        <v>1599</v>
      </c>
      <c r="D66" s="18" t="s">
        <v>1600</v>
      </c>
      <c r="E66" s="141"/>
      <c r="F66" s="164"/>
      <c r="G66" s="164"/>
      <c r="H66" s="164"/>
      <c r="I66" s="164"/>
      <c r="J66" s="165">
        <v>65</v>
      </c>
      <c r="K66" s="165" t="s">
        <v>431</v>
      </c>
      <c r="L66" s="165" t="s">
        <v>1227</v>
      </c>
      <c r="M66" s="165" t="s">
        <v>1228</v>
      </c>
      <c r="N66" s="165" t="s">
        <v>1548</v>
      </c>
      <c r="O66" s="164"/>
      <c r="P66" s="164" t="s">
        <v>634</v>
      </c>
      <c r="Q66" s="164" t="str">
        <f>IFERROR(VLOOKUP(A66,'[1]Compil Arr.Eval+Surv'!$C$2:$M$187,11,FALSE),"")</f>
        <v/>
      </c>
      <c r="R66" s="166"/>
      <c r="S66" s="166" t="s">
        <v>1261</v>
      </c>
      <c r="T66" s="166" t="str">
        <f>IF(J66&lt;&gt;"","Etat chimique",IFERROR(VLOOKUP(A66,'[1]Compil Arr.Eval+Surv'!$C$2:$M$187,11,FALSE),""))</f>
        <v>Etat chimique</v>
      </c>
      <c r="U66" s="167">
        <v>1.32E-3</v>
      </c>
      <c r="V66" s="167">
        <v>1.32E-3</v>
      </c>
      <c r="W66" s="167" t="s">
        <v>790</v>
      </c>
      <c r="X66" s="167" t="s">
        <v>790</v>
      </c>
      <c r="Y66" s="167">
        <v>7.6999999999999999E-2</v>
      </c>
      <c r="Z66" s="167" t="s">
        <v>790</v>
      </c>
      <c r="AA66" s="168" t="s">
        <v>1522</v>
      </c>
      <c r="AB66" s="168" t="s">
        <v>1203</v>
      </c>
      <c r="AC66" s="168" t="s">
        <v>929</v>
      </c>
      <c r="AD66" s="88" t="s">
        <v>1233</v>
      </c>
      <c r="AE66" s="88" t="s">
        <v>748</v>
      </c>
      <c r="AF66" s="88" t="s">
        <v>790</v>
      </c>
      <c r="AG66" s="88" t="s">
        <v>748</v>
      </c>
      <c r="AH66" s="88" t="s">
        <v>791</v>
      </c>
      <c r="AI66" s="88" t="s">
        <v>748</v>
      </c>
      <c r="AJ66" s="88" t="s">
        <v>790</v>
      </c>
      <c r="AK66" s="88" t="s">
        <v>748</v>
      </c>
      <c r="AL66" s="88" t="s">
        <v>790</v>
      </c>
      <c r="AM66" s="88" t="s">
        <v>791</v>
      </c>
      <c r="AN66" s="88" t="s">
        <v>748</v>
      </c>
      <c r="AO66" s="88" t="s">
        <v>790</v>
      </c>
      <c r="AP66" s="88">
        <v>7.6999999999999999E-2</v>
      </c>
      <c r="AQ66" s="169" t="s">
        <v>790</v>
      </c>
      <c r="AR66" s="170" t="s">
        <v>791</v>
      </c>
      <c r="AS66" s="169" t="s">
        <v>790</v>
      </c>
      <c r="AT66" s="170" t="s">
        <v>791</v>
      </c>
      <c r="AU66" s="54" t="s">
        <v>790</v>
      </c>
      <c r="AV66" s="54" t="s">
        <v>791</v>
      </c>
      <c r="AW66" s="171" t="s">
        <v>790</v>
      </c>
      <c r="AX66" s="54" t="s">
        <v>791</v>
      </c>
      <c r="AY66" s="49" t="s">
        <v>790</v>
      </c>
      <c r="AZ66" s="49" t="s">
        <v>791</v>
      </c>
      <c r="BA66" s="45" t="s">
        <v>790</v>
      </c>
      <c r="BB66" s="45" t="s">
        <v>791</v>
      </c>
      <c r="BC66" s="58" t="s">
        <v>790</v>
      </c>
      <c r="BD66" s="58" t="s">
        <v>1207</v>
      </c>
      <c r="BE66" s="58" t="s">
        <v>1208</v>
      </c>
      <c r="BF66" s="58" t="s">
        <v>1208</v>
      </c>
      <c r="BG66" s="62" t="s">
        <v>790</v>
      </c>
      <c r="BH66" s="62" t="s">
        <v>1207</v>
      </c>
      <c r="BI66" s="62" t="s">
        <v>1208</v>
      </c>
      <c r="BJ66" s="62" t="s">
        <v>1208</v>
      </c>
      <c r="BK66" s="67" t="s">
        <v>790</v>
      </c>
      <c r="BL66" s="67" t="s">
        <v>1207</v>
      </c>
      <c r="BM66" s="67" t="s">
        <v>790</v>
      </c>
      <c r="BN66" s="65"/>
    </row>
    <row r="67" spans="1:66" ht="35.1" customHeight="1" x14ac:dyDescent="0.2">
      <c r="A67" s="18" t="s">
        <v>1589</v>
      </c>
      <c r="B67" s="121"/>
      <c r="C67" s="18" t="s">
        <v>1590</v>
      </c>
      <c r="D67" s="18" t="s">
        <v>1591</v>
      </c>
      <c r="E67" s="141"/>
      <c r="F67" s="164"/>
      <c r="G67" s="164"/>
      <c r="H67" s="164"/>
      <c r="I67" s="164"/>
      <c r="J67" s="165">
        <v>65</v>
      </c>
      <c r="K67" s="165" t="s">
        <v>431</v>
      </c>
      <c r="L67" s="165" t="s">
        <v>1227</v>
      </c>
      <c r="M67" s="165" t="s">
        <v>1228</v>
      </c>
      <c r="N67" s="165" t="s">
        <v>1548</v>
      </c>
      <c r="O67" s="164"/>
      <c r="P67" s="164" t="s">
        <v>634</v>
      </c>
      <c r="Q67" s="164" t="str">
        <f>IFERROR(VLOOKUP(A67,'[1]Compil Arr.Eval+Surv'!$C$2:$M$187,11,FALSE),"")</f>
        <v/>
      </c>
      <c r="R67" s="166"/>
      <c r="S67" s="166" t="s">
        <v>1261</v>
      </c>
      <c r="T67" s="166" t="str">
        <f>IF(J67&lt;&gt;"","Etat chimique",IFERROR(VLOOKUP(A67,'[1]Compil Arr.Eval+Surv'!$C$2:$M$187,11,FALSE),""))</f>
        <v>Etat chimique</v>
      </c>
      <c r="U67" s="167">
        <v>7.26E-3</v>
      </c>
      <c r="V67" s="167">
        <v>7.26E-3</v>
      </c>
      <c r="W67" s="167" t="s">
        <v>790</v>
      </c>
      <c r="X67" s="167" t="s">
        <v>790</v>
      </c>
      <c r="Y67" s="167">
        <v>7.6999999999999999E-2</v>
      </c>
      <c r="Z67" s="167" t="s">
        <v>790</v>
      </c>
      <c r="AA67" s="168" t="s">
        <v>1522</v>
      </c>
      <c r="AB67" s="168" t="s">
        <v>1203</v>
      </c>
      <c r="AC67" s="168" t="s">
        <v>929</v>
      </c>
      <c r="AD67" s="88" t="s">
        <v>1233</v>
      </c>
      <c r="AE67" s="88" t="s">
        <v>748</v>
      </c>
      <c r="AF67" s="88" t="s">
        <v>790</v>
      </c>
      <c r="AG67" s="88" t="s">
        <v>748</v>
      </c>
      <c r="AH67" s="88" t="s">
        <v>791</v>
      </c>
      <c r="AI67" s="88" t="s">
        <v>748</v>
      </c>
      <c r="AJ67" s="88" t="s">
        <v>790</v>
      </c>
      <c r="AK67" s="88" t="s">
        <v>748</v>
      </c>
      <c r="AL67" s="88" t="s">
        <v>790</v>
      </c>
      <c r="AM67" s="88" t="s">
        <v>791</v>
      </c>
      <c r="AN67" s="88" t="s">
        <v>748</v>
      </c>
      <c r="AO67" s="88" t="s">
        <v>790</v>
      </c>
      <c r="AP67" s="88">
        <v>7.6999999999999999E-2</v>
      </c>
      <c r="AQ67" s="169" t="s">
        <v>790</v>
      </c>
      <c r="AR67" s="170" t="s">
        <v>791</v>
      </c>
      <c r="AS67" s="169" t="s">
        <v>790</v>
      </c>
      <c r="AT67" s="170" t="s">
        <v>791</v>
      </c>
      <c r="AU67" s="54" t="s">
        <v>790</v>
      </c>
      <c r="AV67" s="54" t="s">
        <v>791</v>
      </c>
      <c r="AW67" s="171" t="s">
        <v>790</v>
      </c>
      <c r="AX67" s="54" t="s">
        <v>791</v>
      </c>
      <c r="AY67" s="49" t="s">
        <v>790</v>
      </c>
      <c r="AZ67" s="49" t="s">
        <v>791</v>
      </c>
      <c r="BA67" s="45" t="s">
        <v>790</v>
      </c>
      <c r="BB67" s="45" t="s">
        <v>791</v>
      </c>
      <c r="BC67" s="58" t="s">
        <v>790</v>
      </c>
      <c r="BD67" s="58" t="s">
        <v>1207</v>
      </c>
      <c r="BE67" s="58" t="s">
        <v>1208</v>
      </c>
      <c r="BF67" s="58" t="s">
        <v>1208</v>
      </c>
      <c r="BG67" s="62" t="s">
        <v>790</v>
      </c>
      <c r="BH67" s="62" t="s">
        <v>1207</v>
      </c>
      <c r="BI67" s="62" t="s">
        <v>1208</v>
      </c>
      <c r="BJ67" s="62" t="s">
        <v>1208</v>
      </c>
      <c r="BK67" s="67" t="s">
        <v>790</v>
      </c>
      <c r="BL67" s="67" t="s">
        <v>1207</v>
      </c>
      <c r="BM67" s="67" t="s">
        <v>790</v>
      </c>
      <c r="BN67" s="65"/>
    </row>
    <row r="68" spans="1:66" ht="35.1" customHeight="1" x14ac:dyDescent="0.2">
      <c r="A68" s="18" t="s">
        <v>1583</v>
      </c>
      <c r="B68" s="121"/>
      <c r="C68" s="18" t="s">
        <v>1584</v>
      </c>
      <c r="D68" s="18" t="s">
        <v>1585</v>
      </c>
      <c r="E68" s="141"/>
      <c r="F68" s="164"/>
      <c r="G68" s="164"/>
      <c r="H68" s="164"/>
      <c r="I68" s="164"/>
      <c r="J68" s="165">
        <v>65</v>
      </c>
      <c r="K68" s="165" t="s">
        <v>431</v>
      </c>
      <c r="L68" s="165" t="s">
        <v>1227</v>
      </c>
      <c r="M68" s="165" t="s">
        <v>1228</v>
      </c>
      <c r="N68" s="165" t="s">
        <v>1548</v>
      </c>
      <c r="O68" s="164"/>
      <c r="P68" s="164" t="s">
        <v>634</v>
      </c>
      <c r="Q68" s="164" t="str">
        <f>IFERROR(VLOOKUP(A68,'[1]Compil Arr.Eval+Surv'!$C$2:$M$187,11,FALSE),"")</f>
        <v/>
      </c>
      <c r="R68" s="166"/>
      <c r="S68" s="166" t="s">
        <v>1261</v>
      </c>
      <c r="T68" s="166" t="str">
        <f>IF(J68&lt;&gt;"","Etat chimique",IFERROR(VLOOKUP(A68,'[1]Compil Arr.Eval+Surv'!$C$2:$M$187,11,FALSE),""))</f>
        <v>Etat chimique</v>
      </c>
      <c r="U68" s="167">
        <v>1.7600000000000001E-2</v>
      </c>
      <c r="V68" s="167">
        <v>1.7600000000000001E-2</v>
      </c>
      <c r="W68" s="167" t="s">
        <v>790</v>
      </c>
      <c r="X68" s="167" t="s">
        <v>790</v>
      </c>
      <c r="Y68" s="167">
        <v>7.6999999999999999E-2</v>
      </c>
      <c r="Z68" s="167" t="s">
        <v>790</v>
      </c>
      <c r="AA68" s="168" t="s">
        <v>1522</v>
      </c>
      <c r="AB68" s="168" t="s">
        <v>1203</v>
      </c>
      <c r="AC68" s="168" t="s">
        <v>929</v>
      </c>
      <c r="AD68" s="88" t="s">
        <v>1233</v>
      </c>
      <c r="AE68" s="88" t="s">
        <v>748</v>
      </c>
      <c r="AF68" s="88" t="s">
        <v>790</v>
      </c>
      <c r="AG68" s="88" t="s">
        <v>748</v>
      </c>
      <c r="AH68" s="88" t="s">
        <v>791</v>
      </c>
      <c r="AI68" s="88" t="s">
        <v>748</v>
      </c>
      <c r="AJ68" s="88" t="s">
        <v>790</v>
      </c>
      <c r="AK68" s="88" t="s">
        <v>748</v>
      </c>
      <c r="AL68" s="88" t="s">
        <v>790</v>
      </c>
      <c r="AM68" s="88" t="s">
        <v>791</v>
      </c>
      <c r="AN68" s="88" t="s">
        <v>748</v>
      </c>
      <c r="AO68" s="88" t="s">
        <v>790</v>
      </c>
      <c r="AP68" s="88">
        <v>7.6999999999999999E-2</v>
      </c>
      <c r="AQ68" s="169" t="s">
        <v>790</v>
      </c>
      <c r="AR68" s="170" t="s">
        <v>791</v>
      </c>
      <c r="AS68" s="169" t="s">
        <v>790</v>
      </c>
      <c r="AT68" s="170" t="s">
        <v>791</v>
      </c>
      <c r="AU68" s="54" t="s">
        <v>790</v>
      </c>
      <c r="AV68" s="54" t="s">
        <v>791</v>
      </c>
      <c r="AW68" s="171" t="s">
        <v>790</v>
      </c>
      <c r="AX68" s="54" t="s">
        <v>791</v>
      </c>
      <c r="AY68" s="49" t="s">
        <v>790</v>
      </c>
      <c r="AZ68" s="49" t="s">
        <v>791</v>
      </c>
      <c r="BA68" s="45" t="s">
        <v>790</v>
      </c>
      <c r="BB68" s="45" t="s">
        <v>791</v>
      </c>
      <c r="BC68" s="58" t="s">
        <v>790</v>
      </c>
      <c r="BD68" s="58" t="s">
        <v>1207</v>
      </c>
      <c r="BE68" s="58" t="s">
        <v>1208</v>
      </c>
      <c r="BF68" s="58" t="s">
        <v>1208</v>
      </c>
      <c r="BG68" s="62" t="s">
        <v>790</v>
      </c>
      <c r="BH68" s="62" t="s">
        <v>1207</v>
      </c>
      <c r="BI68" s="62" t="s">
        <v>1208</v>
      </c>
      <c r="BJ68" s="62" t="s">
        <v>1208</v>
      </c>
      <c r="BK68" s="67" t="s">
        <v>790</v>
      </c>
      <c r="BL68" s="67" t="s">
        <v>1207</v>
      </c>
      <c r="BM68" s="67" t="s">
        <v>790</v>
      </c>
      <c r="BN68" s="65"/>
    </row>
    <row r="69" spans="1:66" ht="35.1" customHeight="1" x14ac:dyDescent="0.2">
      <c r="A69" s="18" t="s">
        <v>1621</v>
      </c>
      <c r="B69" s="121"/>
      <c r="C69" s="18" t="s">
        <v>1622</v>
      </c>
      <c r="D69" s="18" t="s">
        <v>1623</v>
      </c>
      <c r="E69" s="141"/>
      <c r="F69" s="164"/>
      <c r="G69" s="164"/>
      <c r="H69" s="164"/>
      <c r="I69" s="164"/>
      <c r="J69" s="165">
        <v>65</v>
      </c>
      <c r="K69" s="165" t="s">
        <v>431</v>
      </c>
      <c r="L69" s="165" t="s">
        <v>1227</v>
      </c>
      <c r="M69" s="165" t="s">
        <v>1228</v>
      </c>
      <c r="N69" s="165" t="s">
        <v>1548</v>
      </c>
      <c r="O69" s="164"/>
      <c r="P69" s="164" t="s">
        <v>634</v>
      </c>
      <c r="Q69" s="164" t="str">
        <f>IFERROR(VLOOKUP(A69,'[1]Compil Arr.Eval+Surv'!$C$2:$M$187,11,FALSE),"")</f>
        <v/>
      </c>
      <c r="R69" s="166"/>
      <c r="S69" s="166" t="s">
        <v>1261</v>
      </c>
      <c r="T69" s="166" t="str">
        <f>IF(J69&lt;&gt;"","Etat chimique",IFERROR(VLOOKUP(A69,'[1]Compil Arr.Eval+Surv'!$C$2:$M$187,11,FALSE),""))</f>
        <v>Etat chimique</v>
      </c>
      <c r="U69" s="167">
        <v>8.8000000000000004E-6</v>
      </c>
      <c r="V69" s="167">
        <v>8.8000000000000004E-6</v>
      </c>
      <c r="W69" s="167" t="s">
        <v>790</v>
      </c>
      <c r="X69" s="167" t="s">
        <v>790</v>
      </c>
      <c r="Y69" s="167">
        <v>7.6999999999999999E-2</v>
      </c>
      <c r="Z69" s="167" t="s">
        <v>790</v>
      </c>
      <c r="AA69" s="168" t="s">
        <v>1522</v>
      </c>
      <c r="AB69" s="168" t="s">
        <v>1203</v>
      </c>
      <c r="AC69" s="168" t="s">
        <v>929</v>
      </c>
      <c r="AD69" s="88" t="s">
        <v>1233</v>
      </c>
      <c r="AE69" s="88" t="s">
        <v>748</v>
      </c>
      <c r="AF69" s="88" t="s">
        <v>790</v>
      </c>
      <c r="AG69" s="88" t="s">
        <v>748</v>
      </c>
      <c r="AH69" s="88" t="s">
        <v>791</v>
      </c>
      <c r="AI69" s="88" t="s">
        <v>748</v>
      </c>
      <c r="AJ69" s="88" t="s">
        <v>790</v>
      </c>
      <c r="AK69" s="88" t="s">
        <v>748</v>
      </c>
      <c r="AL69" s="88" t="s">
        <v>790</v>
      </c>
      <c r="AM69" s="88" t="s">
        <v>791</v>
      </c>
      <c r="AN69" s="88" t="s">
        <v>748</v>
      </c>
      <c r="AO69" s="88" t="s">
        <v>790</v>
      </c>
      <c r="AP69" s="88">
        <v>7.6999999999999999E-2</v>
      </c>
      <c r="AQ69" s="169" t="s">
        <v>790</v>
      </c>
      <c r="AR69" s="170" t="s">
        <v>791</v>
      </c>
      <c r="AS69" s="169" t="s">
        <v>790</v>
      </c>
      <c r="AT69" s="170" t="s">
        <v>791</v>
      </c>
      <c r="AU69" s="54" t="s">
        <v>790</v>
      </c>
      <c r="AV69" s="54" t="s">
        <v>791</v>
      </c>
      <c r="AW69" s="171" t="s">
        <v>790</v>
      </c>
      <c r="AX69" s="54" t="s">
        <v>791</v>
      </c>
      <c r="AY69" s="49" t="s">
        <v>790</v>
      </c>
      <c r="AZ69" s="49" t="s">
        <v>791</v>
      </c>
      <c r="BA69" s="45" t="s">
        <v>790</v>
      </c>
      <c r="BB69" s="45" t="s">
        <v>791</v>
      </c>
      <c r="BC69" s="58" t="s">
        <v>790</v>
      </c>
      <c r="BD69" s="58" t="s">
        <v>1207</v>
      </c>
      <c r="BE69" s="58" t="s">
        <v>1208</v>
      </c>
      <c r="BF69" s="58" t="s">
        <v>1208</v>
      </c>
      <c r="BG69" s="62" t="s">
        <v>790</v>
      </c>
      <c r="BH69" s="62" t="s">
        <v>1207</v>
      </c>
      <c r="BI69" s="62" t="s">
        <v>1208</v>
      </c>
      <c r="BJ69" s="62" t="s">
        <v>1208</v>
      </c>
      <c r="BK69" s="67" t="s">
        <v>790</v>
      </c>
      <c r="BL69" s="67" t="s">
        <v>1207</v>
      </c>
      <c r="BM69" s="67" t="s">
        <v>790</v>
      </c>
      <c r="BN69" s="65"/>
    </row>
    <row r="70" spans="1:66" ht="35.1" customHeight="1" x14ac:dyDescent="0.2">
      <c r="A70" s="18" t="s">
        <v>69</v>
      </c>
      <c r="B70" s="121"/>
      <c r="C70" s="18" t="s">
        <v>1481</v>
      </c>
      <c r="D70" s="18" t="s">
        <v>11</v>
      </c>
      <c r="E70" s="123">
        <v>1688</v>
      </c>
      <c r="F70" s="22"/>
      <c r="G70" s="22"/>
      <c r="H70" s="22">
        <v>38</v>
      </c>
      <c r="I70" s="22" t="s">
        <v>687</v>
      </c>
      <c r="J70" s="142">
        <v>38</v>
      </c>
      <c r="K70" s="142" t="s">
        <v>687</v>
      </c>
      <c r="L70" s="142"/>
      <c r="M70" s="142"/>
      <c r="N70" s="165" t="s">
        <v>276</v>
      </c>
      <c r="O70" s="22"/>
      <c r="P70" s="22" t="s">
        <v>634</v>
      </c>
      <c r="Q70" s="22" t="str">
        <f>IFERROR(VLOOKUP(A70,'[1]Compil Arr.Eval+Surv'!$C$2:$M$187,11,FALSE),"")</f>
        <v/>
      </c>
      <c r="R70" s="98"/>
      <c r="S70" s="98" t="s">
        <v>1262</v>
      </c>
      <c r="T70" s="98" t="str">
        <f>IF(J70&lt;&gt;"","Etat chimique",IFERROR(VLOOKUP(A70,'[1]Compil Arr.Eval+Surv'!$C$2:$M$187,11,FALSE),""))</f>
        <v>Etat chimique</v>
      </c>
      <c r="U70" s="39">
        <v>0.12</v>
      </c>
      <c r="V70" s="39">
        <v>1.2E-2</v>
      </c>
      <c r="W70" s="39">
        <v>0.12</v>
      </c>
      <c r="X70" s="39">
        <v>1.2E-2</v>
      </c>
      <c r="Y70" s="39" t="s">
        <v>818</v>
      </c>
      <c r="Z70" s="39" t="s">
        <v>790</v>
      </c>
      <c r="AA70" s="42" t="s">
        <v>1522</v>
      </c>
      <c r="AB70" s="42" t="s">
        <v>891</v>
      </c>
      <c r="AC70" s="42" t="s">
        <v>929</v>
      </c>
      <c r="AD70" s="86" t="s">
        <v>276</v>
      </c>
      <c r="AE70" s="86">
        <v>0.12</v>
      </c>
      <c r="AF70" s="86" t="s">
        <v>854</v>
      </c>
      <c r="AG70" s="86">
        <v>0.1</v>
      </c>
      <c r="AH70" s="86">
        <v>0.12</v>
      </c>
      <c r="AI70" s="86">
        <v>0.12</v>
      </c>
      <c r="AJ70" s="86" t="s">
        <v>854</v>
      </c>
      <c r="AK70" s="86">
        <v>1.2E-2</v>
      </c>
      <c r="AL70" s="86" t="s">
        <v>854</v>
      </c>
      <c r="AM70" s="86">
        <v>1.2E-2</v>
      </c>
      <c r="AN70" s="86">
        <v>1.2E-2</v>
      </c>
      <c r="AO70" s="86" t="s">
        <v>854</v>
      </c>
      <c r="AP70" s="86" t="s">
        <v>818</v>
      </c>
      <c r="AQ70" s="69">
        <v>10</v>
      </c>
      <c r="AR70" s="70">
        <v>0.12</v>
      </c>
      <c r="AS70" s="69" t="s">
        <v>834</v>
      </c>
      <c r="AT70" s="70">
        <v>0.12</v>
      </c>
      <c r="AU70" s="52">
        <v>10</v>
      </c>
      <c r="AV70" s="52">
        <v>1.2E-2</v>
      </c>
      <c r="AW70" s="53" t="s">
        <v>833</v>
      </c>
      <c r="AX70" s="52">
        <v>1.2E-2</v>
      </c>
      <c r="AY70" s="48" t="s">
        <v>789</v>
      </c>
      <c r="AZ70" s="48">
        <v>760</v>
      </c>
      <c r="BA70" s="44" t="s">
        <v>789</v>
      </c>
      <c r="BB70" s="44">
        <v>76</v>
      </c>
      <c r="BC70" s="57">
        <v>30</v>
      </c>
      <c r="BD70" s="75">
        <v>6667</v>
      </c>
      <c r="BE70" s="57">
        <v>1.1000000000000001</v>
      </c>
      <c r="BF70" s="57">
        <v>0.5</v>
      </c>
      <c r="BG70" s="61">
        <v>100</v>
      </c>
      <c r="BH70" s="61">
        <v>4261</v>
      </c>
      <c r="BI70" s="61">
        <v>0.7</v>
      </c>
      <c r="BJ70" s="61">
        <v>0.3</v>
      </c>
      <c r="BK70" s="65" t="s">
        <v>790</v>
      </c>
      <c r="BL70" s="65">
        <v>0.1</v>
      </c>
      <c r="BM70" s="65" t="s">
        <v>1140</v>
      </c>
      <c r="BN70" s="65" t="s">
        <v>1517</v>
      </c>
    </row>
    <row r="71" spans="1:66" ht="35.1" customHeight="1" x14ac:dyDescent="0.2">
      <c r="A71" s="18" t="s">
        <v>1613</v>
      </c>
      <c r="B71" s="121"/>
      <c r="C71" s="18" t="s">
        <v>1614</v>
      </c>
      <c r="D71" s="18" t="s">
        <v>1615</v>
      </c>
      <c r="E71" s="141"/>
      <c r="F71" s="164"/>
      <c r="G71" s="164"/>
      <c r="H71" s="164"/>
      <c r="I71" s="164"/>
      <c r="J71" s="165">
        <v>65</v>
      </c>
      <c r="K71" s="165" t="s">
        <v>431</v>
      </c>
      <c r="L71" s="165" t="s">
        <v>1227</v>
      </c>
      <c r="M71" s="165" t="s">
        <v>1228</v>
      </c>
      <c r="N71" s="165" t="s">
        <v>1548</v>
      </c>
      <c r="O71" s="164"/>
      <c r="P71" s="164" t="s">
        <v>634</v>
      </c>
      <c r="Q71" s="164" t="str">
        <f>IFERROR(VLOOKUP(A71,'[1]Compil Arr.Eval+Surv'!$C$2:$M$187,11,FALSE),"")</f>
        <v/>
      </c>
      <c r="R71" s="166"/>
      <c r="S71" s="166" t="s">
        <v>1261</v>
      </c>
      <c r="T71" s="166" t="str">
        <f>IF(J71&lt;&gt;"","Etat chimique",IFERROR(VLOOKUP(A71,'[1]Compil Arr.Eval+Surv'!$C$2:$M$187,11,FALSE),""))</f>
        <v>Etat chimique</v>
      </c>
      <c r="U71" s="167">
        <v>8.8000000000000011E-5</v>
      </c>
      <c r="V71" s="167">
        <v>8.8000000000000011E-5</v>
      </c>
      <c r="W71" s="167" t="s">
        <v>790</v>
      </c>
      <c r="X71" s="167" t="s">
        <v>790</v>
      </c>
      <c r="Y71" s="167">
        <v>7.6999999999999999E-2</v>
      </c>
      <c r="Z71" s="167" t="s">
        <v>790</v>
      </c>
      <c r="AA71" s="168" t="s">
        <v>1522</v>
      </c>
      <c r="AB71" s="168" t="s">
        <v>1203</v>
      </c>
      <c r="AC71" s="168" t="s">
        <v>929</v>
      </c>
      <c r="AD71" s="88" t="s">
        <v>1233</v>
      </c>
      <c r="AE71" s="88" t="s">
        <v>748</v>
      </c>
      <c r="AF71" s="88" t="s">
        <v>790</v>
      </c>
      <c r="AG71" s="88" t="s">
        <v>748</v>
      </c>
      <c r="AH71" s="88" t="s">
        <v>791</v>
      </c>
      <c r="AI71" s="88" t="s">
        <v>748</v>
      </c>
      <c r="AJ71" s="88" t="s">
        <v>790</v>
      </c>
      <c r="AK71" s="88" t="s">
        <v>748</v>
      </c>
      <c r="AL71" s="88" t="s">
        <v>790</v>
      </c>
      <c r="AM71" s="88" t="s">
        <v>791</v>
      </c>
      <c r="AN71" s="88" t="s">
        <v>748</v>
      </c>
      <c r="AO71" s="88" t="s">
        <v>790</v>
      </c>
      <c r="AP71" s="88">
        <v>7.6999999999999999E-2</v>
      </c>
      <c r="AQ71" s="169" t="s">
        <v>790</v>
      </c>
      <c r="AR71" s="170" t="s">
        <v>791</v>
      </c>
      <c r="AS71" s="169" t="s">
        <v>790</v>
      </c>
      <c r="AT71" s="170" t="s">
        <v>791</v>
      </c>
      <c r="AU71" s="54" t="s">
        <v>790</v>
      </c>
      <c r="AV71" s="54" t="s">
        <v>791</v>
      </c>
      <c r="AW71" s="171" t="s">
        <v>790</v>
      </c>
      <c r="AX71" s="54" t="s">
        <v>791</v>
      </c>
      <c r="AY71" s="49" t="s">
        <v>790</v>
      </c>
      <c r="AZ71" s="49" t="s">
        <v>791</v>
      </c>
      <c r="BA71" s="45" t="s">
        <v>790</v>
      </c>
      <c r="BB71" s="45" t="s">
        <v>791</v>
      </c>
      <c r="BC71" s="58" t="s">
        <v>790</v>
      </c>
      <c r="BD71" s="58" t="s">
        <v>1207</v>
      </c>
      <c r="BE71" s="58" t="s">
        <v>1208</v>
      </c>
      <c r="BF71" s="58" t="s">
        <v>1208</v>
      </c>
      <c r="BG71" s="62" t="s">
        <v>790</v>
      </c>
      <c r="BH71" s="62" t="s">
        <v>1207</v>
      </c>
      <c r="BI71" s="62" t="s">
        <v>1208</v>
      </c>
      <c r="BJ71" s="62" t="s">
        <v>1208</v>
      </c>
      <c r="BK71" s="67" t="s">
        <v>790</v>
      </c>
      <c r="BL71" s="67" t="s">
        <v>1207</v>
      </c>
      <c r="BM71" s="67" t="s">
        <v>790</v>
      </c>
      <c r="BN71" s="65"/>
    </row>
    <row r="72" spans="1:66" ht="35.1" customHeight="1" x14ac:dyDescent="0.2">
      <c r="A72" s="161" t="s">
        <v>1119</v>
      </c>
      <c r="B72" s="162"/>
      <c r="C72" s="161" t="s">
        <v>1118</v>
      </c>
      <c r="D72" s="161" t="s">
        <v>1118</v>
      </c>
      <c r="E72" s="163">
        <v>2709</v>
      </c>
      <c r="F72" s="22"/>
      <c r="G72" s="22"/>
      <c r="H72" s="22"/>
      <c r="I72" s="22"/>
      <c r="J72" s="142"/>
      <c r="K72" s="142"/>
      <c r="L72" s="142"/>
      <c r="M72" s="142"/>
      <c r="N72" s="165"/>
      <c r="O72" s="22"/>
      <c r="P72" s="22"/>
      <c r="Q72" s="22"/>
      <c r="R72" s="98"/>
      <c r="S72" s="98"/>
      <c r="T72" s="98" t="str">
        <f>IF(J72&lt;&gt;"","Etat chimique",IFERROR(VLOOKUP(A72,'[1]Compil Arr.Eval+Surv'!$C$2:$M$187,11,FALSE),""))</f>
        <v/>
      </c>
      <c r="U72" s="39" t="s">
        <v>790</v>
      </c>
      <c r="V72" s="39" t="s">
        <v>790</v>
      </c>
      <c r="W72" s="39" t="s">
        <v>790</v>
      </c>
      <c r="X72" s="39" t="s">
        <v>790</v>
      </c>
      <c r="Y72" s="39" t="s">
        <v>790</v>
      </c>
      <c r="Z72" s="39" t="s">
        <v>790</v>
      </c>
      <c r="AA72" s="160" t="s">
        <v>1060</v>
      </c>
      <c r="AB72" s="160" t="s">
        <v>1640</v>
      </c>
      <c r="AC72" s="160">
        <v>45825</v>
      </c>
      <c r="AD72" s="86"/>
      <c r="AE72" s="86" t="s">
        <v>791</v>
      </c>
      <c r="AF72" s="86" t="s">
        <v>790</v>
      </c>
      <c r="AG72" s="86" t="s">
        <v>791</v>
      </c>
      <c r="AH72" s="86">
        <v>16.3</v>
      </c>
      <c r="AI72" s="86">
        <v>4</v>
      </c>
      <c r="AJ72" s="86" t="s">
        <v>854</v>
      </c>
      <c r="AK72" s="86" t="s">
        <v>791</v>
      </c>
      <c r="AL72" s="86" t="s">
        <v>790</v>
      </c>
      <c r="AM72" s="86">
        <v>16.3</v>
      </c>
      <c r="AN72" s="86">
        <v>0.4</v>
      </c>
      <c r="AO72" s="86" t="s">
        <v>854</v>
      </c>
      <c r="AP72" s="86" t="s">
        <v>818</v>
      </c>
      <c r="AQ72" s="69">
        <v>50</v>
      </c>
      <c r="AR72" s="70">
        <v>4</v>
      </c>
      <c r="AS72" s="69">
        <v>100</v>
      </c>
      <c r="AT72" s="70">
        <v>16.3</v>
      </c>
      <c r="AU72" s="52">
        <v>500</v>
      </c>
      <c r="AV72" s="52">
        <v>0.4</v>
      </c>
      <c r="AW72" s="53">
        <v>1000</v>
      </c>
      <c r="AX72" s="52">
        <v>16.3</v>
      </c>
      <c r="AY72" s="48" t="s">
        <v>790</v>
      </c>
      <c r="AZ72" s="48" t="s">
        <v>791</v>
      </c>
      <c r="BA72" s="44" t="s">
        <v>790</v>
      </c>
      <c r="BB72" s="44" t="s">
        <v>791</v>
      </c>
      <c r="BC72" s="57" t="s">
        <v>790</v>
      </c>
      <c r="BD72" s="75" t="s">
        <v>1058</v>
      </c>
      <c r="BE72" s="57" t="s">
        <v>1058</v>
      </c>
      <c r="BF72" s="57" t="s">
        <v>1058</v>
      </c>
      <c r="BG72" s="61" t="s">
        <v>790</v>
      </c>
      <c r="BH72" s="61" t="s">
        <v>791</v>
      </c>
      <c r="BI72" s="61" t="s">
        <v>791</v>
      </c>
      <c r="BJ72" s="61" t="s">
        <v>791</v>
      </c>
      <c r="BK72" s="65" t="s">
        <v>790</v>
      </c>
      <c r="BL72" s="65" t="s">
        <v>792</v>
      </c>
      <c r="BM72" s="65" t="s">
        <v>276</v>
      </c>
      <c r="BN72" s="65"/>
    </row>
    <row r="73" spans="1:66" ht="35.1" customHeight="1" x14ac:dyDescent="0.2">
      <c r="A73" s="18" t="s">
        <v>70</v>
      </c>
      <c r="B73" s="121"/>
      <c r="C73" s="18" t="s">
        <v>12</v>
      </c>
      <c r="D73" s="18" t="s">
        <v>12</v>
      </c>
      <c r="E73" s="123">
        <v>1101</v>
      </c>
      <c r="F73" s="22">
        <v>1</v>
      </c>
      <c r="G73" s="22" t="s">
        <v>687</v>
      </c>
      <c r="H73" s="22">
        <v>1</v>
      </c>
      <c r="I73" s="22" t="s">
        <v>687</v>
      </c>
      <c r="J73" s="142"/>
      <c r="K73" s="142"/>
      <c r="L73" s="142"/>
      <c r="M73" s="142"/>
      <c r="N73" s="165" t="s">
        <v>276</v>
      </c>
      <c r="O73" s="22" t="s">
        <v>634</v>
      </c>
      <c r="P73" s="22" t="s">
        <v>634</v>
      </c>
      <c r="Q73" s="22" t="str">
        <f>IFERROR(VLOOKUP(A73,'[1]Compil Arr.Eval+Surv'!$C$2:$M$187,11,FALSE),"")</f>
        <v/>
      </c>
      <c r="R73" s="98"/>
      <c r="S73" s="98" t="s">
        <v>1509</v>
      </c>
      <c r="T73" s="98" t="str">
        <f>IF(J73&lt;&gt;"","Etat chimique",IFERROR(VLOOKUP(A73,'[1]Compil Arr.Eval+Surv'!$C$2:$M$187,11,FALSE),""))</f>
        <v/>
      </c>
      <c r="U73" s="39" t="s">
        <v>818</v>
      </c>
      <c r="V73" s="39" t="s">
        <v>818</v>
      </c>
      <c r="W73" s="39" t="s">
        <v>818</v>
      </c>
      <c r="X73" s="39" t="s">
        <v>818</v>
      </c>
      <c r="Y73" s="39" t="s">
        <v>818</v>
      </c>
      <c r="Z73" s="39" t="s">
        <v>790</v>
      </c>
      <c r="AA73" s="42" t="s">
        <v>1523</v>
      </c>
      <c r="AB73" s="42" t="s">
        <v>890</v>
      </c>
      <c r="AC73" s="42" t="s">
        <v>929</v>
      </c>
      <c r="AD73" s="86" t="s">
        <v>276</v>
      </c>
      <c r="AE73" s="86">
        <v>0.25</v>
      </c>
      <c r="AF73" s="86" t="s">
        <v>854</v>
      </c>
      <c r="AG73" s="86">
        <v>0.1</v>
      </c>
      <c r="AH73" s="86">
        <v>0.65</v>
      </c>
      <c r="AI73" s="86">
        <v>0.25</v>
      </c>
      <c r="AJ73" s="86" t="s">
        <v>854</v>
      </c>
      <c r="AK73" s="86">
        <v>0.25</v>
      </c>
      <c r="AL73" s="86" t="s">
        <v>854</v>
      </c>
      <c r="AM73" s="86">
        <v>0.65</v>
      </c>
      <c r="AN73" s="86">
        <v>0.25</v>
      </c>
      <c r="AO73" s="86" t="s">
        <v>854</v>
      </c>
      <c r="AP73" s="86" t="s">
        <v>818</v>
      </c>
      <c r="AQ73" s="69">
        <v>3</v>
      </c>
      <c r="AR73" s="70">
        <v>0.25</v>
      </c>
      <c r="AS73" s="69">
        <v>2</v>
      </c>
      <c r="AT73" s="70">
        <v>0.65</v>
      </c>
      <c r="AU73" s="52">
        <v>3</v>
      </c>
      <c r="AV73" s="52">
        <v>0.25</v>
      </c>
      <c r="AW73" s="53">
        <v>2</v>
      </c>
      <c r="AX73" s="52">
        <v>0.65</v>
      </c>
      <c r="AY73" s="48" t="s">
        <v>790</v>
      </c>
      <c r="AZ73" s="48" t="s">
        <v>791</v>
      </c>
      <c r="BA73" s="44" t="s">
        <v>790</v>
      </c>
      <c r="BB73" s="44" t="s">
        <v>791</v>
      </c>
      <c r="BC73" s="57" t="s">
        <v>790</v>
      </c>
      <c r="BD73" s="75" t="s">
        <v>1058</v>
      </c>
      <c r="BE73" s="57" t="s">
        <v>1058</v>
      </c>
      <c r="BF73" s="57" t="s">
        <v>1058</v>
      </c>
      <c r="BG73" s="61">
        <v>100</v>
      </c>
      <c r="BH73" s="61">
        <v>304</v>
      </c>
      <c r="BI73" s="61">
        <v>6.1</v>
      </c>
      <c r="BJ73" s="61">
        <v>6.1</v>
      </c>
      <c r="BK73" s="65" t="s">
        <v>790</v>
      </c>
      <c r="BL73" s="65">
        <v>0.1</v>
      </c>
      <c r="BM73" s="65" t="s">
        <v>1140</v>
      </c>
      <c r="BN73" s="65" t="s">
        <v>1517</v>
      </c>
    </row>
    <row r="74" spans="1:66" ht="35.1" customHeight="1" x14ac:dyDescent="0.2">
      <c r="A74" s="18" t="s">
        <v>71</v>
      </c>
      <c r="B74" s="121"/>
      <c r="C74" s="18" t="s">
        <v>13</v>
      </c>
      <c r="D74" s="18" t="s">
        <v>1306</v>
      </c>
      <c r="E74" s="123">
        <v>1103</v>
      </c>
      <c r="F74" s="22" t="s">
        <v>421</v>
      </c>
      <c r="G74" s="22" t="s">
        <v>750</v>
      </c>
      <c r="H74" s="22" t="s">
        <v>693</v>
      </c>
      <c r="I74" s="22" t="s">
        <v>750</v>
      </c>
      <c r="J74" s="142" t="s">
        <v>421</v>
      </c>
      <c r="K74" s="142" t="s">
        <v>431</v>
      </c>
      <c r="L74" s="142"/>
      <c r="M74" s="142"/>
      <c r="N74" s="165" t="s">
        <v>1236</v>
      </c>
      <c r="O74" s="22" t="s">
        <v>634</v>
      </c>
      <c r="P74" s="22" t="s">
        <v>634</v>
      </c>
      <c r="Q74" s="22" t="str">
        <f>IFERROR(VLOOKUP(A74,'[1]Compil Arr.Eval+Surv'!$C$2:$M$187,11,FALSE),"")</f>
        <v/>
      </c>
      <c r="R74" s="98"/>
      <c r="S74" s="98" t="s">
        <v>1262</v>
      </c>
      <c r="T74" s="98" t="str">
        <f>IF(J74&lt;&gt;"","Etat chimique",IFERROR(VLOOKUP(A74,'[1]Compil Arr.Eval+Surv'!$C$2:$M$187,11,FALSE),""))</f>
        <v>Etat chimique</v>
      </c>
      <c r="U74" s="39" t="s">
        <v>1201</v>
      </c>
      <c r="V74" s="39" t="s">
        <v>1201</v>
      </c>
      <c r="W74" s="39" t="s">
        <v>790</v>
      </c>
      <c r="X74" s="39" t="s">
        <v>790</v>
      </c>
      <c r="Y74" s="39" t="s">
        <v>818</v>
      </c>
      <c r="Z74" s="39" t="s">
        <v>790</v>
      </c>
      <c r="AA74" s="42" t="s">
        <v>1522</v>
      </c>
      <c r="AB74" s="42" t="s">
        <v>892</v>
      </c>
      <c r="AC74" s="42" t="s">
        <v>929</v>
      </c>
      <c r="AD74" s="86" t="s">
        <v>1233</v>
      </c>
      <c r="AE74" s="86" t="s">
        <v>1201</v>
      </c>
      <c r="AF74" s="86" t="s">
        <v>869</v>
      </c>
      <c r="AG74" s="86" t="s">
        <v>1201</v>
      </c>
      <c r="AH74" s="86" t="s">
        <v>838</v>
      </c>
      <c r="AI74" s="86" t="s">
        <v>1201</v>
      </c>
      <c r="AJ74" s="86" t="s">
        <v>869</v>
      </c>
      <c r="AK74" s="86" t="s">
        <v>1201</v>
      </c>
      <c r="AL74" s="86" t="s">
        <v>869</v>
      </c>
      <c r="AM74" s="86" t="s">
        <v>838</v>
      </c>
      <c r="AN74" s="86" t="s">
        <v>1201</v>
      </c>
      <c r="AO74" s="86" t="s">
        <v>869</v>
      </c>
      <c r="AP74" s="86" t="s">
        <v>818</v>
      </c>
      <c r="AQ74" s="69" t="s">
        <v>790</v>
      </c>
      <c r="AR74" s="70" t="s">
        <v>838</v>
      </c>
      <c r="AS74" s="69" t="s">
        <v>790</v>
      </c>
      <c r="AT74" s="70" t="s">
        <v>838</v>
      </c>
      <c r="AU74" s="52" t="s">
        <v>790</v>
      </c>
      <c r="AV74" s="52" t="s">
        <v>838</v>
      </c>
      <c r="AW74" s="53" t="s">
        <v>790</v>
      </c>
      <c r="AX74" s="52" t="s">
        <v>838</v>
      </c>
      <c r="AY74" s="48" t="s">
        <v>790</v>
      </c>
      <c r="AZ74" s="48" t="s">
        <v>838</v>
      </c>
      <c r="BA74" s="44" t="s">
        <v>790</v>
      </c>
      <c r="BB74" s="44" t="s">
        <v>838</v>
      </c>
      <c r="BC74" s="57" t="s">
        <v>790</v>
      </c>
      <c r="BD74" s="75" t="s">
        <v>838</v>
      </c>
      <c r="BE74" s="57" t="s">
        <v>838</v>
      </c>
      <c r="BF74" s="57" t="s">
        <v>838</v>
      </c>
      <c r="BG74" s="61" t="s">
        <v>790</v>
      </c>
      <c r="BH74" s="61" t="s">
        <v>838</v>
      </c>
      <c r="BI74" s="61" t="s">
        <v>838</v>
      </c>
      <c r="BJ74" s="61" t="s">
        <v>838</v>
      </c>
      <c r="BK74" s="65" t="s">
        <v>790</v>
      </c>
      <c r="BL74" s="65">
        <v>0.1</v>
      </c>
      <c r="BM74" s="65" t="s">
        <v>1140</v>
      </c>
      <c r="BN74" s="65" t="s">
        <v>1517</v>
      </c>
    </row>
    <row r="75" spans="1:66" ht="35.1" customHeight="1" x14ac:dyDescent="0.2">
      <c r="A75" s="33" t="s">
        <v>187</v>
      </c>
      <c r="B75" s="125"/>
      <c r="C75" s="33" t="s">
        <v>639</v>
      </c>
      <c r="D75" s="33" t="s">
        <v>1307</v>
      </c>
      <c r="E75" s="126">
        <v>2537</v>
      </c>
      <c r="F75" s="22"/>
      <c r="G75" s="22"/>
      <c r="H75" s="22"/>
      <c r="I75" s="22"/>
      <c r="J75" s="142"/>
      <c r="K75" s="142"/>
      <c r="L75" s="142"/>
      <c r="M75" s="142"/>
      <c r="N75" s="165"/>
      <c r="O75" s="22"/>
      <c r="P75" s="22"/>
      <c r="Q75" s="22" t="str">
        <f>IFERROR(VLOOKUP(A75,'[1]Compil Arr.Eval+Surv'!$C$2:$M$187,11,FALSE),"")</f>
        <v/>
      </c>
      <c r="R75" s="98"/>
      <c r="S75" s="98"/>
      <c r="T75" s="98" t="str">
        <f>IF(J75&lt;&gt;"","Etat chimique",IFERROR(VLOOKUP(A75,'[1]Compil Arr.Eval+Surv'!$C$2:$M$187,11,FALSE),""))</f>
        <v/>
      </c>
      <c r="U75" s="39" t="s">
        <v>790</v>
      </c>
      <c r="V75" s="39" t="s">
        <v>790</v>
      </c>
      <c r="W75" s="39" t="s">
        <v>790</v>
      </c>
      <c r="X75" s="39" t="s">
        <v>790</v>
      </c>
      <c r="Y75" s="39" t="s">
        <v>790</v>
      </c>
      <c r="Z75" s="39" t="s">
        <v>790</v>
      </c>
      <c r="AA75" s="42" t="s">
        <v>1259</v>
      </c>
      <c r="AB75" s="42" t="s">
        <v>921</v>
      </c>
      <c r="AC75" s="42" t="s">
        <v>779</v>
      </c>
      <c r="AD75" s="86" t="s">
        <v>276</v>
      </c>
      <c r="AE75" s="86" t="s">
        <v>791</v>
      </c>
      <c r="AF75" s="86" t="s">
        <v>790</v>
      </c>
      <c r="AG75" s="86" t="s">
        <v>791</v>
      </c>
      <c r="AH75" s="86" t="s">
        <v>791</v>
      </c>
      <c r="AI75" s="86" t="s">
        <v>275</v>
      </c>
      <c r="AJ75" s="86" t="s">
        <v>790</v>
      </c>
      <c r="AK75" s="86" t="s">
        <v>791</v>
      </c>
      <c r="AL75" s="86" t="s">
        <v>790</v>
      </c>
      <c r="AM75" s="86" t="s">
        <v>791</v>
      </c>
      <c r="AN75" s="86" t="s">
        <v>275</v>
      </c>
      <c r="AO75" s="86" t="s">
        <v>790</v>
      </c>
      <c r="AP75" s="86" t="s">
        <v>818</v>
      </c>
      <c r="AQ75" s="71">
        <v>1000</v>
      </c>
      <c r="AR75" s="72">
        <v>0.9</v>
      </c>
      <c r="AS75" s="72" t="s">
        <v>790</v>
      </c>
      <c r="AT75" s="72" t="s">
        <v>791</v>
      </c>
      <c r="AU75" s="55" t="s">
        <v>790</v>
      </c>
      <c r="AV75" s="55" t="s">
        <v>791</v>
      </c>
      <c r="AW75" s="55" t="s">
        <v>790</v>
      </c>
      <c r="AX75" s="55" t="s">
        <v>791</v>
      </c>
      <c r="AY75" s="48" t="s">
        <v>789</v>
      </c>
      <c r="AZ75" s="48" t="s">
        <v>275</v>
      </c>
      <c r="BA75" s="44" t="s">
        <v>789</v>
      </c>
      <c r="BB75" s="44" t="s">
        <v>275</v>
      </c>
      <c r="BC75" s="57" t="s">
        <v>790</v>
      </c>
      <c r="BD75" s="57" t="s">
        <v>791</v>
      </c>
      <c r="BE75" s="57" t="s">
        <v>791</v>
      </c>
      <c r="BF75" s="57" t="s">
        <v>791</v>
      </c>
      <c r="BG75" s="61" t="s">
        <v>790</v>
      </c>
      <c r="BH75" s="61" t="s">
        <v>791</v>
      </c>
      <c r="BI75" s="61" t="s">
        <v>791</v>
      </c>
      <c r="BJ75" s="61" t="s">
        <v>791</v>
      </c>
      <c r="BK75" s="65" t="s">
        <v>790</v>
      </c>
      <c r="BL75" s="65" t="s">
        <v>792</v>
      </c>
      <c r="BM75" s="66" t="s">
        <v>276</v>
      </c>
      <c r="BN75" s="66"/>
    </row>
    <row r="76" spans="1:66" ht="35.1" customHeight="1" x14ac:dyDescent="0.2">
      <c r="A76" s="25" t="s">
        <v>72</v>
      </c>
      <c r="B76" s="123"/>
      <c r="C76" s="26" t="s">
        <v>899</v>
      </c>
      <c r="D76" s="26" t="s">
        <v>899</v>
      </c>
      <c r="E76" s="129">
        <v>1105</v>
      </c>
      <c r="F76" s="22"/>
      <c r="G76" s="22"/>
      <c r="H76" s="22"/>
      <c r="I76" s="22"/>
      <c r="J76" s="142"/>
      <c r="K76" s="142"/>
      <c r="L76" s="142"/>
      <c r="M76" s="142"/>
      <c r="N76" s="165"/>
      <c r="O76" s="22"/>
      <c r="P76" s="22" t="s">
        <v>633</v>
      </c>
      <c r="Q76" s="22" t="str">
        <f>IFERROR(VLOOKUP(A76,'[1]Compil Arr.Eval+Surv'!$C$2:$M$187,11,FALSE),"")</f>
        <v>PSEE &amp; SPAS Cat. A</v>
      </c>
      <c r="R76" s="98"/>
      <c r="S76" s="98"/>
      <c r="T76" s="98" t="str">
        <f>IF(J76&lt;&gt;"","Etat chimique",IFERROR(VLOOKUP(A76,'[1]Compil Arr.Eval+Surv'!$C$2:$M$187,11,FALSE),""))</f>
        <v>PSEE &amp; SPAS Cat. A</v>
      </c>
      <c r="U76" s="39" t="s">
        <v>790</v>
      </c>
      <c r="V76" s="39" t="s">
        <v>790</v>
      </c>
      <c r="W76" s="39" t="s">
        <v>790</v>
      </c>
      <c r="X76" s="39" t="s">
        <v>790</v>
      </c>
      <c r="Y76" s="39" t="s">
        <v>790</v>
      </c>
      <c r="Z76" s="39">
        <f>AI76</f>
        <v>0.08</v>
      </c>
      <c r="AA76" s="42" t="s">
        <v>1100</v>
      </c>
      <c r="AB76" s="42" t="s">
        <v>916</v>
      </c>
      <c r="AC76" s="42">
        <v>40704</v>
      </c>
      <c r="AD76" s="86" t="s">
        <v>862</v>
      </c>
      <c r="AE76" s="86">
        <v>0.08</v>
      </c>
      <c r="AF76" s="86" t="s">
        <v>854</v>
      </c>
      <c r="AG76" s="86">
        <v>0.08</v>
      </c>
      <c r="AH76" s="86">
        <v>0.15</v>
      </c>
      <c r="AI76" s="86">
        <v>0.08</v>
      </c>
      <c r="AJ76" s="86" t="s">
        <v>854</v>
      </c>
      <c r="AK76" s="86">
        <v>8.0000000000000002E-3</v>
      </c>
      <c r="AL76" s="86" t="s">
        <v>854</v>
      </c>
      <c r="AM76" s="86">
        <v>1.4999999999999999E-2</v>
      </c>
      <c r="AN76" s="86">
        <v>8.0000000000000002E-3</v>
      </c>
      <c r="AO76" s="86" t="s">
        <v>854</v>
      </c>
      <c r="AP76" s="86" t="s">
        <v>818</v>
      </c>
      <c r="AQ76" s="71">
        <v>10</v>
      </c>
      <c r="AR76" s="72">
        <v>0.08</v>
      </c>
      <c r="AS76" s="72">
        <v>10</v>
      </c>
      <c r="AT76" s="72">
        <v>0.15</v>
      </c>
      <c r="AU76" s="55">
        <v>100</v>
      </c>
      <c r="AV76" s="55">
        <v>8.0000000000000002E-3</v>
      </c>
      <c r="AW76" s="55">
        <v>100</v>
      </c>
      <c r="AX76" s="55">
        <v>1.4999999999999999E-2</v>
      </c>
      <c r="AY76" s="48" t="s">
        <v>789</v>
      </c>
      <c r="AZ76" s="48">
        <v>0.2</v>
      </c>
      <c r="BA76" s="44" t="s">
        <v>789</v>
      </c>
      <c r="BB76" s="44">
        <v>0.02</v>
      </c>
      <c r="BC76" s="57">
        <v>90</v>
      </c>
      <c r="BD76" s="57">
        <v>22</v>
      </c>
      <c r="BE76" s="76">
        <v>11</v>
      </c>
      <c r="BF76" s="76">
        <v>11</v>
      </c>
      <c r="BG76" s="61">
        <v>300</v>
      </c>
      <c r="BH76" s="61">
        <v>20.3</v>
      </c>
      <c r="BI76" s="79">
        <v>10.15</v>
      </c>
      <c r="BJ76" s="79">
        <v>10.15</v>
      </c>
      <c r="BK76" s="65" t="s">
        <v>790</v>
      </c>
      <c r="BL76" s="65">
        <v>0.1</v>
      </c>
      <c r="BM76" s="65" t="s">
        <v>1140</v>
      </c>
      <c r="BN76" s="65" t="s">
        <v>1517</v>
      </c>
    </row>
    <row r="77" spans="1:66" ht="35.1" customHeight="1" x14ac:dyDescent="0.2">
      <c r="A77" s="33" t="s">
        <v>240</v>
      </c>
      <c r="B77" s="125"/>
      <c r="C77" s="33" t="s">
        <v>175</v>
      </c>
      <c r="D77" s="33" t="s">
        <v>175</v>
      </c>
      <c r="E77" s="126">
        <v>1335</v>
      </c>
      <c r="F77" s="22"/>
      <c r="G77" s="22"/>
      <c r="H77" s="22"/>
      <c r="I77" s="22"/>
      <c r="J77" s="142"/>
      <c r="K77" s="142"/>
      <c r="L77" s="142"/>
      <c r="M77" s="142"/>
      <c r="N77" s="165"/>
      <c r="O77" s="22"/>
      <c r="P77" s="22"/>
      <c r="Q77" s="22" t="str">
        <f>IFERROR(VLOOKUP(A77,'[1]Compil Arr.Eval+Surv'!$C$2:$M$187,11,FALSE),"")</f>
        <v/>
      </c>
      <c r="R77" s="98"/>
      <c r="S77" s="98"/>
      <c r="T77" s="98" t="str">
        <f>IF(J77&lt;&gt;"","Etat chimique",IFERROR(VLOOKUP(A77,'[1]Compil Arr.Eval+Surv'!$C$2:$M$187,11,FALSE),""))</f>
        <v/>
      </c>
      <c r="U77" s="39" t="s">
        <v>790</v>
      </c>
      <c r="V77" s="39" t="s">
        <v>790</v>
      </c>
      <c r="W77" s="39" t="s">
        <v>790</v>
      </c>
      <c r="X77" s="39" t="s">
        <v>790</v>
      </c>
      <c r="Y77" s="39" t="s">
        <v>790</v>
      </c>
      <c r="Z77" s="39" t="s">
        <v>790</v>
      </c>
      <c r="AA77" s="42" t="s">
        <v>1259</v>
      </c>
      <c r="AB77" s="42" t="s">
        <v>921</v>
      </c>
      <c r="AC77" s="42" t="s">
        <v>785</v>
      </c>
      <c r="AD77" s="86" t="s">
        <v>276</v>
      </c>
      <c r="AE77" s="86" t="s">
        <v>791</v>
      </c>
      <c r="AF77" s="86" t="s">
        <v>790</v>
      </c>
      <c r="AG77" s="86" t="s">
        <v>791</v>
      </c>
      <c r="AH77" s="86" t="s">
        <v>791</v>
      </c>
      <c r="AI77" s="86" t="s">
        <v>275</v>
      </c>
      <c r="AJ77" s="86" t="s">
        <v>790</v>
      </c>
      <c r="AK77" s="86" t="s">
        <v>791</v>
      </c>
      <c r="AL77" s="86" t="s">
        <v>790</v>
      </c>
      <c r="AM77" s="86" t="s">
        <v>791</v>
      </c>
      <c r="AN77" s="86" t="s">
        <v>275</v>
      </c>
      <c r="AO77" s="86" t="s">
        <v>790</v>
      </c>
      <c r="AP77" s="86" t="s">
        <v>818</v>
      </c>
      <c r="AQ77" s="71">
        <v>10</v>
      </c>
      <c r="AR77" s="72" t="s">
        <v>679</v>
      </c>
      <c r="AS77" s="72" t="s">
        <v>790</v>
      </c>
      <c r="AT77" s="72" t="s">
        <v>791</v>
      </c>
      <c r="AU77" s="55" t="s">
        <v>790</v>
      </c>
      <c r="AV77" s="55" t="s">
        <v>791</v>
      </c>
      <c r="AW77" s="55" t="s">
        <v>790</v>
      </c>
      <c r="AX77" s="55" t="s">
        <v>791</v>
      </c>
      <c r="AY77" s="48" t="s">
        <v>789</v>
      </c>
      <c r="AZ77" s="48" t="s">
        <v>275</v>
      </c>
      <c r="BA77" s="44" t="s">
        <v>789</v>
      </c>
      <c r="BB77" s="44" t="s">
        <v>275</v>
      </c>
      <c r="BC77" s="57" t="s">
        <v>790</v>
      </c>
      <c r="BD77" s="57" t="s">
        <v>791</v>
      </c>
      <c r="BE77" s="57" t="s">
        <v>791</v>
      </c>
      <c r="BF77" s="57" t="s">
        <v>791</v>
      </c>
      <c r="BG77" s="61" t="s">
        <v>790</v>
      </c>
      <c r="BH77" s="61" t="s">
        <v>791</v>
      </c>
      <c r="BI77" s="61" t="s">
        <v>791</v>
      </c>
      <c r="BJ77" s="61" t="s">
        <v>791</v>
      </c>
      <c r="BK77" s="65" t="s">
        <v>790</v>
      </c>
      <c r="BL77" s="65" t="s">
        <v>792</v>
      </c>
      <c r="BM77" s="66" t="s">
        <v>276</v>
      </c>
      <c r="BN77" s="66"/>
    </row>
    <row r="78" spans="1:66" ht="35.1" customHeight="1" x14ac:dyDescent="0.2">
      <c r="A78" s="25" t="s">
        <v>73</v>
      </c>
      <c r="B78" s="123"/>
      <c r="C78" s="26" t="s">
        <v>14</v>
      </c>
      <c r="D78" s="26" t="s">
        <v>14</v>
      </c>
      <c r="E78" s="129">
        <v>1907</v>
      </c>
      <c r="F78" s="22"/>
      <c r="G78" s="22"/>
      <c r="H78" s="22"/>
      <c r="I78" s="22"/>
      <c r="J78" s="142"/>
      <c r="K78" s="142"/>
      <c r="L78" s="142"/>
      <c r="M78" s="142"/>
      <c r="N78" s="165"/>
      <c r="O78" s="22"/>
      <c r="P78" s="22" t="s">
        <v>633</v>
      </c>
      <c r="Q78" s="22" t="str">
        <f>IFERROR(VLOOKUP(A78,'[1]Compil Arr.Eval+Surv'!$C$2:$M$187,11,FALSE),"")</f>
        <v>PSEE &amp; SPAS Cat. A</v>
      </c>
      <c r="R78" s="98"/>
      <c r="S78" s="98"/>
      <c r="T78" s="98" t="str">
        <f>IF(J78&lt;&gt;"","Etat chimique",IFERROR(VLOOKUP(A78,'[1]Compil Arr.Eval+Surv'!$C$2:$M$187,11,FALSE),""))</f>
        <v>PSEE &amp; SPAS Cat. A</v>
      </c>
      <c r="U78" s="39" t="s">
        <v>790</v>
      </c>
      <c r="V78" s="39" t="s">
        <v>790</v>
      </c>
      <c r="W78" s="39" t="s">
        <v>790</v>
      </c>
      <c r="X78" s="39" t="s">
        <v>790</v>
      </c>
      <c r="Y78" s="39" t="s">
        <v>790</v>
      </c>
      <c r="Z78" s="39">
        <f>AI78</f>
        <v>452</v>
      </c>
      <c r="AA78" s="42" t="s">
        <v>1100</v>
      </c>
      <c r="AB78" s="42" t="s">
        <v>919</v>
      </c>
      <c r="AC78" s="42">
        <v>41376</v>
      </c>
      <c r="AD78" s="86" t="s">
        <v>862</v>
      </c>
      <c r="AE78" s="86">
        <v>452</v>
      </c>
      <c r="AF78" s="86" t="s">
        <v>854</v>
      </c>
      <c r="AG78" s="86">
        <v>0.75</v>
      </c>
      <c r="AH78" s="86">
        <v>45200</v>
      </c>
      <c r="AI78" s="86">
        <v>452</v>
      </c>
      <c r="AJ78" s="86" t="s">
        <v>854</v>
      </c>
      <c r="AK78" s="86">
        <v>45.2</v>
      </c>
      <c r="AL78" s="86" t="s">
        <v>854</v>
      </c>
      <c r="AM78" s="86">
        <v>4520</v>
      </c>
      <c r="AN78" s="86">
        <v>45.2</v>
      </c>
      <c r="AO78" s="86" t="s">
        <v>854</v>
      </c>
      <c r="AP78" s="86" t="s">
        <v>818</v>
      </c>
      <c r="AQ78" s="71">
        <v>1000</v>
      </c>
      <c r="AR78" s="72">
        <v>452</v>
      </c>
      <c r="AS78" s="72">
        <v>10</v>
      </c>
      <c r="AT78" s="72">
        <v>45200</v>
      </c>
      <c r="AU78" s="55">
        <v>10000</v>
      </c>
      <c r="AV78" s="55">
        <v>45.2</v>
      </c>
      <c r="AW78" s="55">
        <v>100</v>
      </c>
      <c r="AX78" s="55">
        <v>4520</v>
      </c>
      <c r="AY78" s="48" t="s">
        <v>789</v>
      </c>
      <c r="AZ78" s="48">
        <v>27120</v>
      </c>
      <c r="BA78" s="44" t="s">
        <v>789</v>
      </c>
      <c r="BB78" s="44">
        <v>2712</v>
      </c>
      <c r="BC78" s="57">
        <v>300</v>
      </c>
      <c r="BD78" s="57">
        <v>6600</v>
      </c>
      <c r="BE78" s="57">
        <v>2100</v>
      </c>
      <c r="BF78" s="57">
        <v>2100</v>
      </c>
      <c r="BG78" s="61">
        <v>1000</v>
      </c>
      <c r="BH78" s="61">
        <v>6090</v>
      </c>
      <c r="BI78" s="61">
        <v>1930</v>
      </c>
      <c r="BJ78" s="61">
        <v>1930</v>
      </c>
      <c r="BK78" s="65" t="s">
        <v>790</v>
      </c>
      <c r="BL78" s="65">
        <v>0.1</v>
      </c>
      <c r="BM78" s="65" t="s">
        <v>1140</v>
      </c>
      <c r="BN78" s="65" t="s">
        <v>1517</v>
      </c>
    </row>
    <row r="79" spans="1:66" ht="35.1" customHeight="1" x14ac:dyDescent="0.2">
      <c r="A79" s="18" t="s">
        <v>282</v>
      </c>
      <c r="B79" s="121"/>
      <c r="C79" s="18" t="s">
        <v>283</v>
      </c>
      <c r="D79" s="18" t="s">
        <v>1308</v>
      </c>
      <c r="E79" s="123">
        <v>1458</v>
      </c>
      <c r="F79" s="22">
        <v>2</v>
      </c>
      <c r="G79" s="22" t="s">
        <v>431</v>
      </c>
      <c r="H79" s="22">
        <v>2</v>
      </c>
      <c r="I79" s="22" t="s">
        <v>431</v>
      </c>
      <c r="J79" s="142">
        <v>2</v>
      </c>
      <c r="K79" s="142" t="s">
        <v>431</v>
      </c>
      <c r="L79" s="142"/>
      <c r="M79" s="142" t="s">
        <v>1228</v>
      </c>
      <c r="N79" s="165" t="s">
        <v>276</v>
      </c>
      <c r="O79" s="22" t="s">
        <v>634</v>
      </c>
      <c r="P79" s="22" t="s">
        <v>634</v>
      </c>
      <c r="Q79" s="22" t="str">
        <f>IFERROR(VLOOKUP(A79,'[1]Compil Arr.Eval+Surv'!$C$2:$M$187,11,FALSE),"")</f>
        <v/>
      </c>
      <c r="R79" s="98"/>
      <c r="S79" s="98" t="s">
        <v>1262</v>
      </c>
      <c r="T79" s="98" t="str">
        <f>IF(J79&lt;&gt;"","Etat chimique",IFERROR(VLOOKUP(A79,'[1]Compil Arr.Eval+Surv'!$C$2:$M$187,11,FALSE),""))</f>
        <v>Etat chimique</v>
      </c>
      <c r="U79" s="39">
        <v>0.1</v>
      </c>
      <c r="V79" s="39">
        <v>0.1</v>
      </c>
      <c r="W79" s="39">
        <v>0.1</v>
      </c>
      <c r="X79" s="39">
        <v>0.1</v>
      </c>
      <c r="Y79" s="39" t="s">
        <v>818</v>
      </c>
      <c r="Z79" s="39" t="s">
        <v>790</v>
      </c>
      <c r="AA79" s="42" t="s">
        <v>1522</v>
      </c>
      <c r="AB79" s="42" t="s">
        <v>891</v>
      </c>
      <c r="AC79" s="42" t="s">
        <v>929</v>
      </c>
      <c r="AD79" s="86" t="s">
        <v>276</v>
      </c>
      <c r="AE79" s="86">
        <v>0.1</v>
      </c>
      <c r="AF79" s="86" t="s">
        <v>854</v>
      </c>
      <c r="AG79" s="86">
        <v>0.1</v>
      </c>
      <c r="AH79" s="86">
        <v>0.1</v>
      </c>
      <c r="AI79" s="86">
        <v>0.1</v>
      </c>
      <c r="AJ79" s="86" t="s">
        <v>854</v>
      </c>
      <c r="AK79" s="86">
        <v>0.1</v>
      </c>
      <c r="AL79" s="86" t="s">
        <v>854</v>
      </c>
      <c r="AM79" s="86">
        <v>0.1</v>
      </c>
      <c r="AN79" s="86">
        <v>0.1</v>
      </c>
      <c r="AO79" s="86" t="s">
        <v>854</v>
      </c>
      <c r="AP79" s="86" t="s">
        <v>818</v>
      </c>
      <c r="AQ79" s="69">
        <v>10</v>
      </c>
      <c r="AR79" s="70">
        <v>0.1</v>
      </c>
      <c r="AS79" s="69" t="s">
        <v>834</v>
      </c>
      <c r="AT79" s="70">
        <v>0.1</v>
      </c>
      <c r="AU79" s="52">
        <v>10</v>
      </c>
      <c r="AV79" s="52">
        <v>0.1</v>
      </c>
      <c r="AW79" s="53" t="s">
        <v>833</v>
      </c>
      <c r="AX79" s="52">
        <v>0.1</v>
      </c>
      <c r="AY79" s="48">
        <v>50</v>
      </c>
      <c r="AZ79" s="48">
        <v>24</v>
      </c>
      <c r="BA79" s="44">
        <v>50</v>
      </c>
      <c r="BB79" s="44">
        <v>24</v>
      </c>
      <c r="BC79" s="57">
        <v>90</v>
      </c>
      <c r="BD79" s="75">
        <v>92222</v>
      </c>
      <c r="BE79" s="57">
        <v>4.9000000000000004</v>
      </c>
      <c r="BF79" s="57">
        <v>1.9</v>
      </c>
      <c r="BG79" s="61" t="s">
        <v>830</v>
      </c>
      <c r="BH79" s="61">
        <v>2434</v>
      </c>
      <c r="BI79" s="82">
        <v>0.128</v>
      </c>
      <c r="BJ79" s="82">
        <v>0.128</v>
      </c>
      <c r="BK79" s="65" t="s">
        <v>830</v>
      </c>
      <c r="BL79" s="65">
        <v>140</v>
      </c>
      <c r="BM79" s="66" t="s">
        <v>1156</v>
      </c>
      <c r="BN79" s="66" t="s">
        <v>1510</v>
      </c>
    </row>
    <row r="80" spans="1:66" ht="35.1" customHeight="1" x14ac:dyDescent="0.2">
      <c r="A80" s="33" t="s">
        <v>239</v>
      </c>
      <c r="B80" s="125"/>
      <c r="C80" s="33" t="s">
        <v>174</v>
      </c>
      <c r="D80" s="33" t="s">
        <v>1309</v>
      </c>
      <c r="E80" s="126">
        <v>1376</v>
      </c>
      <c r="F80" s="22"/>
      <c r="G80" s="22"/>
      <c r="H80" s="22"/>
      <c r="I80" s="22"/>
      <c r="J80" s="142"/>
      <c r="K80" s="142"/>
      <c r="L80" s="142"/>
      <c r="M80" s="142"/>
      <c r="N80" s="165"/>
      <c r="O80" s="22"/>
      <c r="P80" s="22"/>
      <c r="Q80" s="22" t="str">
        <f>IFERROR(VLOOKUP(A80,'[1]Compil Arr.Eval+Surv'!$C$2:$M$187,11,FALSE),"")</f>
        <v>SPAS Cat. B</v>
      </c>
      <c r="R80" s="98"/>
      <c r="S80" s="98"/>
      <c r="T80" s="98" t="str">
        <f>IF(J80&lt;&gt;"","Etat chimique",IFERROR(VLOOKUP(A80,'[1]Compil Arr.Eval+Surv'!$C$2:$M$187,11,FALSE),""))</f>
        <v>SPAS Cat. B</v>
      </c>
      <c r="U80" s="39" t="s">
        <v>790</v>
      </c>
      <c r="V80" s="39" t="s">
        <v>790</v>
      </c>
      <c r="W80" s="39" t="s">
        <v>790</v>
      </c>
      <c r="X80" s="39" t="s">
        <v>790</v>
      </c>
      <c r="Y80" s="39" t="s">
        <v>790</v>
      </c>
      <c r="Z80" s="39" t="s">
        <v>790</v>
      </c>
      <c r="AA80" s="42" t="s">
        <v>928</v>
      </c>
      <c r="AB80" s="42" t="s">
        <v>919</v>
      </c>
      <c r="AC80" s="42">
        <v>41600</v>
      </c>
      <c r="AD80" s="86" t="s">
        <v>276</v>
      </c>
      <c r="AE80" s="86">
        <v>0.6</v>
      </c>
      <c r="AF80" s="86" t="s">
        <v>1234</v>
      </c>
      <c r="AG80" s="86">
        <v>0.6</v>
      </c>
      <c r="AH80" s="86">
        <v>177</v>
      </c>
      <c r="AI80" s="86">
        <v>31</v>
      </c>
      <c r="AJ80" s="86" t="s">
        <v>1211</v>
      </c>
      <c r="AK80" s="86" t="s">
        <v>791</v>
      </c>
      <c r="AL80" s="86" t="s">
        <v>790</v>
      </c>
      <c r="AM80" s="86">
        <v>17.7</v>
      </c>
      <c r="AN80" s="86">
        <v>11.3</v>
      </c>
      <c r="AO80" s="86" t="s">
        <v>854</v>
      </c>
      <c r="AP80" s="86" t="s">
        <v>818</v>
      </c>
      <c r="AQ80" s="71">
        <v>10</v>
      </c>
      <c r="AR80" s="72">
        <v>113</v>
      </c>
      <c r="AS80" s="72">
        <v>10</v>
      </c>
      <c r="AT80" s="72">
        <v>177</v>
      </c>
      <c r="AU80" s="55">
        <v>100</v>
      </c>
      <c r="AV80" s="55">
        <v>11.3</v>
      </c>
      <c r="AW80" s="55">
        <v>100</v>
      </c>
      <c r="AX80" s="55">
        <v>17.7</v>
      </c>
      <c r="AY80" s="48">
        <v>10</v>
      </c>
      <c r="AZ80" s="48">
        <v>11200</v>
      </c>
      <c r="BA80" s="44">
        <v>50</v>
      </c>
      <c r="BB80" s="44">
        <v>2240</v>
      </c>
      <c r="BC80" s="57">
        <v>90</v>
      </c>
      <c r="BD80" s="57">
        <v>1240</v>
      </c>
      <c r="BE80" s="57">
        <v>31</v>
      </c>
      <c r="BF80" s="57">
        <v>31</v>
      </c>
      <c r="BG80" s="61">
        <v>1000</v>
      </c>
      <c r="BH80" s="61">
        <v>24.34</v>
      </c>
      <c r="BI80" s="61">
        <v>0.6</v>
      </c>
      <c r="BJ80" s="61" t="s">
        <v>825</v>
      </c>
      <c r="BK80" s="65" t="s">
        <v>790</v>
      </c>
      <c r="BL80" s="65">
        <v>10</v>
      </c>
      <c r="BM80" s="65" t="s">
        <v>1140</v>
      </c>
      <c r="BN80" s="65" t="s">
        <v>1517</v>
      </c>
    </row>
    <row r="81" spans="1:66" ht="35.1" customHeight="1" x14ac:dyDescent="0.2">
      <c r="A81" s="33" t="s">
        <v>232</v>
      </c>
      <c r="B81" s="125"/>
      <c r="C81" s="33" t="s">
        <v>167</v>
      </c>
      <c r="D81" s="33" t="s">
        <v>1310</v>
      </c>
      <c r="E81" s="126">
        <v>1368</v>
      </c>
      <c r="F81" s="22"/>
      <c r="G81" s="22"/>
      <c r="H81" s="22"/>
      <c r="I81" s="22"/>
      <c r="J81" s="142">
        <v>66</v>
      </c>
      <c r="K81" s="142" t="s">
        <v>687</v>
      </c>
      <c r="L81" s="142"/>
      <c r="M81" s="142"/>
      <c r="N81" s="165" t="s">
        <v>276</v>
      </c>
      <c r="O81" s="22"/>
      <c r="P81" s="22"/>
      <c r="Q81" s="22" t="str">
        <f>IFERROR(VLOOKUP(A81,'[1]Compil Arr.Eval+Surv'!$C$2:$M$187,11,FALSE),"")</f>
        <v>SPAS Cat. A</v>
      </c>
      <c r="R81" s="98" t="s">
        <v>1025</v>
      </c>
      <c r="S81" s="98" t="s">
        <v>1261</v>
      </c>
      <c r="T81" s="98" t="str">
        <f>IF(J81&lt;&gt;"","Etat chimique",IFERROR(VLOOKUP(A81,'[1]Compil Arr.Eval+Surv'!$C$2:$M$187,11,FALSE),""))</f>
        <v>Etat chimique</v>
      </c>
      <c r="U81" s="39">
        <v>0.01</v>
      </c>
      <c r="V81" s="39" t="s">
        <v>1212</v>
      </c>
      <c r="W81" s="39">
        <v>2.1999999999999999E-2</v>
      </c>
      <c r="X81" s="39" t="s">
        <v>791</v>
      </c>
      <c r="Y81" s="39" t="s">
        <v>818</v>
      </c>
      <c r="Z81" s="39" t="s">
        <v>790</v>
      </c>
      <c r="AA81" s="42" t="s">
        <v>1522</v>
      </c>
      <c r="AB81" s="42" t="s">
        <v>1213</v>
      </c>
      <c r="AC81" s="42" t="s">
        <v>929</v>
      </c>
      <c r="AD81" s="86" t="s">
        <v>276</v>
      </c>
      <c r="AE81" s="86">
        <v>0.01</v>
      </c>
      <c r="AF81" s="86" t="s">
        <v>854</v>
      </c>
      <c r="AG81" s="86">
        <v>0.01</v>
      </c>
      <c r="AH81" s="86">
        <v>2.1999999999999999E-2</v>
      </c>
      <c r="AI81" s="86">
        <v>0.01</v>
      </c>
      <c r="AJ81" s="86" t="s">
        <v>854</v>
      </c>
      <c r="AK81" s="86" t="s">
        <v>791</v>
      </c>
      <c r="AL81" s="86" t="s">
        <v>790</v>
      </c>
      <c r="AM81" s="86" t="s">
        <v>791</v>
      </c>
      <c r="AN81" s="86" t="s">
        <v>275</v>
      </c>
      <c r="AO81" s="86" t="s">
        <v>790</v>
      </c>
      <c r="AP81" s="86" t="s">
        <v>818</v>
      </c>
      <c r="AQ81" s="71">
        <v>10</v>
      </c>
      <c r="AR81" s="72">
        <v>0.01</v>
      </c>
      <c r="AS81" s="72">
        <v>10</v>
      </c>
      <c r="AT81" s="72">
        <v>2.1999999999999999E-2</v>
      </c>
      <c r="AU81" s="55" t="s">
        <v>1214</v>
      </c>
      <c r="AV81" s="55" t="s">
        <v>1212</v>
      </c>
      <c r="AW81" s="55" t="s">
        <v>790</v>
      </c>
      <c r="AX81" s="55" t="s">
        <v>791</v>
      </c>
      <c r="AY81" s="48" t="s">
        <v>1215</v>
      </c>
      <c r="AZ81" s="48">
        <v>4.78</v>
      </c>
      <c r="BA81" s="44" t="s">
        <v>789</v>
      </c>
      <c r="BB81" s="44" t="s">
        <v>275</v>
      </c>
      <c r="BC81" s="57">
        <v>10</v>
      </c>
      <c r="BD81" s="57" t="s">
        <v>1216</v>
      </c>
      <c r="BE81" s="57">
        <v>1.2999999999999999E-2</v>
      </c>
      <c r="BF81" s="57" t="s">
        <v>791</v>
      </c>
      <c r="BG81" s="61">
        <v>100</v>
      </c>
      <c r="BH81" s="61">
        <v>0.32</v>
      </c>
      <c r="BI81" s="61">
        <v>0.22800000000000001</v>
      </c>
      <c r="BJ81" s="61">
        <v>0.22800000000000001</v>
      </c>
      <c r="BK81" s="65" t="s">
        <v>790</v>
      </c>
      <c r="BL81" s="65">
        <v>100</v>
      </c>
      <c r="BM81" s="65" t="s">
        <v>1520</v>
      </c>
      <c r="BN81" s="65"/>
    </row>
    <row r="82" spans="1:66" ht="35.1" customHeight="1" x14ac:dyDescent="0.2">
      <c r="A82" s="18" t="s">
        <v>284</v>
      </c>
      <c r="B82" s="121"/>
      <c r="C82" s="18" t="s">
        <v>285</v>
      </c>
      <c r="D82" s="18" t="s">
        <v>1482</v>
      </c>
      <c r="E82" s="123">
        <v>1369</v>
      </c>
      <c r="F82" s="22"/>
      <c r="G82" s="22"/>
      <c r="H82" s="22"/>
      <c r="I82" s="22"/>
      <c r="J82" s="142"/>
      <c r="K82" s="142"/>
      <c r="L82" s="142"/>
      <c r="M82" s="142"/>
      <c r="N82" s="165"/>
      <c r="O82" s="22" t="s">
        <v>633</v>
      </c>
      <c r="P82" s="22" t="s">
        <v>633</v>
      </c>
      <c r="Q82" s="22" t="str">
        <f>IFERROR(VLOOKUP(A82,'[1]Compil Arr.Eval+Surv'!$C$2:$M$187,11,FALSE),"")</f>
        <v>PSEE &amp; SPAS Cat. A</v>
      </c>
      <c r="R82" s="98"/>
      <c r="S82" s="98"/>
      <c r="T82" s="98" t="str">
        <f>IF(J82&lt;&gt;"","Etat chimique",IFERROR(VLOOKUP(A82,'[1]Compil Arr.Eval+Surv'!$C$2:$M$187,11,FALSE),""))</f>
        <v>PSEE &amp; SPAS Cat. A</v>
      </c>
      <c r="U82" s="39" t="s">
        <v>790</v>
      </c>
      <c r="V82" s="39" t="s">
        <v>790</v>
      </c>
      <c r="W82" s="39" t="s">
        <v>790</v>
      </c>
      <c r="X82" s="39" t="s">
        <v>790</v>
      </c>
      <c r="Y82" s="39" t="s">
        <v>790</v>
      </c>
      <c r="Z82" s="39">
        <f>AI82</f>
        <v>0.83</v>
      </c>
      <c r="AA82" s="42" t="s">
        <v>1100</v>
      </c>
      <c r="AB82" s="42" t="s">
        <v>920</v>
      </c>
      <c r="AC82" s="42">
        <v>41824</v>
      </c>
      <c r="AD82" s="86" t="s">
        <v>889</v>
      </c>
      <c r="AE82" s="86">
        <v>4.0000000000000002E-4</v>
      </c>
      <c r="AF82" s="86" t="s">
        <v>1234</v>
      </c>
      <c r="AG82" s="86">
        <v>4.0000000000000002E-4</v>
      </c>
      <c r="AH82" s="86">
        <v>1.37</v>
      </c>
      <c r="AI82" s="86">
        <v>0.83</v>
      </c>
      <c r="AJ82" s="86" t="s">
        <v>1211</v>
      </c>
      <c r="AK82" s="86">
        <v>4.0000000000000002E-4</v>
      </c>
      <c r="AL82" s="86" t="s">
        <v>1234</v>
      </c>
      <c r="AM82" s="86">
        <v>1.37</v>
      </c>
      <c r="AN82" s="86">
        <v>0.83</v>
      </c>
      <c r="AO82" s="86" t="s">
        <v>1211</v>
      </c>
      <c r="AP82" s="86" t="s">
        <v>818</v>
      </c>
      <c r="AQ82" s="72" t="s">
        <v>858</v>
      </c>
      <c r="AR82" s="72">
        <v>1.37</v>
      </c>
      <c r="AS82" s="69" t="s">
        <v>834</v>
      </c>
      <c r="AT82" s="72">
        <v>1.37</v>
      </c>
      <c r="AU82" s="55" t="s">
        <v>858</v>
      </c>
      <c r="AV82" s="55">
        <v>1.37</v>
      </c>
      <c r="AW82" s="53" t="s">
        <v>833</v>
      </c>
      <c r="AX82" s="55">
        <v>1.37</v>
      </c>
      <c r="AY82" s="48">
        <v>50</v>
      </c>
      <c r="AZ82" s="48">
        <v>600</v>
      </c>
      <c r="BA82" s="44">
        <v>500</v>
      </c>
      <c r="BB82" s="44">
        <v>60</v>
      </c>
      <c r="BC82" s="57">
        <v>300</v>
      </c>
      <c r="BD82" s="57">
        <v>83</v>
      </c>
      <c r="BE82" s="57">
        <v>0.83</v>
      </c>
      <c r="BF82" s="57">
        <v>0.83</v>
      </c>
      <c r="BG82" s="61" t="s">
        <v>859</v>
      </c>
      <c r="BH82" s="61">
        <v>0.04</v>
      </c>
      <c r="BI82" s="61">
        <v>4.0000000000000002E-4</v>
      </c>
      <c r="BJ82" s="61">
        <v>4.0000000000000002E-4</v>
      </c>
      <c r="BK82" s="65" t="s">
        <v>790</v>
      </c>
      <c r="BL82" s="65">
        <v>10</v>
      </c>
      <c r="BM82" s="65" t="s">
        <v>1140</v>
      </c>
      <c r="BN82" s="65" t="s">
        <v>1517</v>
      </c>
    </row>
    <row r="83" spans="1:66" ht="35.1" customHeight="1" x14ac:dyDescent="0.2">
      <c r="A83" s="18" t="s">
        <v>74</v>
      </c>
      <c r="B83" s="121"/>
      <c r="C83" s="18" t="s">
        <v>15</v>
      </c>
      <c r="D83" s="18" t="s">
        <v>15</v>
      </c>
      <c r="E83" s="123">
        <v>1107</v>
      </c>
      <c r="F83" s="22">
        <v>3</v>
      </c>
      <c r="G83" s="22" t="s">
        <v>687</v>
      </c>
      <c r="H83" s="22">
        <v>3</v>
      </c>
      <c r="I83" s="22" t="s">
        <v>687</v>
      </c>
      <c r="J83" s="142"/>
      <c r="K83" s="142"/>
      <c r="L83" s="142"/>
      <c r="M83" s="142"/>
      <c r="N83" s="165" t="s">
        <v>276</v>
      </c>
      <c r="O83" s="22" t="s">
        <v>634</v>
      </c>
      <c r="P83" s="22" t="s">
        <v>634</v>
      </c>
      <c r="Q83" s="22" t="str">
        <f>IFERROR(VLOOKUP(A83,'[1]Compil Arr.Eval+Surv'!$C$2:$M$187,11,FALSE),"")</f>
        <v/>
      </c>
      <c r="R83" s="98"/>
      <c r="S83" s="98" t="s">
        <v>1509</v>
      </c>
      <c r="T83" s="98" t="str">
        <f>IF(J83&lt;&gt;"","Etat chimique",IFERROR(VLOOKUP(A83,'[1]Compil Arr.Eval+Surv'!$C$2:$M$187,11,FALSE),""))</f>
        <v/>
      </c>
      <c r="U83" s="39" t="s">
        <v>818</v>
      </c>
      <c r="V83" s="39" t="s">
        <v>818</v>
      </c>
      <c r="W83" s="39" t="s">
        <v>818</v>
      </c>
      <c r="X83" s="39" t="s">
        <v>818</v>
      </c>
      <c r="Y83" s="39" t="s">
        <v>818</v>
      </c>
      <c r="Z83" s="39" t="s">
        <v>790</v>
      </c>
      <c r="AA83" s="42" t="s">
        <v>1523</v>
      </c>
      <c r="AB83" s="42" t="s">
        <v>890</v>
      </c>
      <c r="AC83" s="42" t="s">
        <v>929</v>
      </c>
      <c r="AD83" s="86" t="s">
        <v>276</v>
      </c>
      <c r="AE83" s="86">
        <v>0.6</v>
      </c>
      <c r="AF83" s="86" t="s">
        <v>854</v>
      </c>
      <c r="AG83" s="86">
        <v>0.1</v>
      </c>
      <c r="AH83" s="86">
        <v>2</v>
      </c>
      <c r="AI83" s="86">
        <v>0.6</v>
      </c>
      <c r="AJ83" s="86" t="s">
        <v>854</v>
      </c>
      <c r="AK83" s="86">
        <v>0.6</v>
      </c>
      <c r="AL83" s="86" t="s">
        <v>854</v>
      </c>
      <c r="AM83" s="86">
        <v>0.2</v>
      </c>
      <c r="AN83" s="86">
        <v>0.6</v>
      </c>
      <c r="AO83" s="86" t="s">
        <v>854</v>
      </c>
      <c r="AP83" s="86" t="s">
        <v>818</v>
      </c>
      <c r="AQ83" s="72">
        <v>5</v>
      </c>
      <c r="AR83" s="72">
        <v>0.6</v>
      </c>
      <c r="AS83" s="69">
        <v>10</v>
      </c>
      <c r="AT83" s="72">
        <v>2</v>
      </c>
      <c r="AU83" s="55">
        <v>5</v>
      </c>
      <c r="AV83" s="55">
        <v>0.6</v>
      </c>
      <c r="AW83" s="53">
        <v>10</v>
      </c>
      <c r="AX83" s="55">
        <v>0.2</v>
      </c>
      <c r="AY83" s="48" t="s">
        <v>789</v>
      </c>
      <c r="AZ83" s="48">
        <v>5.2</v>
      </c>
      <c r="BA83" s="44" t="s">
        <v>789</v>
      </c>
      <c r="BB83" s="44">
        <v>5.2</v>
      </c>
      <c r="BC83" s="57" t="s">
        <v>790</v>
      </c>
      <c r="BD83" s="57" t="s">
        <v>1058</v>
      </c>
      <c r="BE83" s="57" t="s">
        <v>1058</v>
      </c>
      <c r="BF83" s="57" t="s">
        <v>1058</v>
      </c>
      <c r="BG83" s="61" t="s">
        <v>790</v>
      </c>
      <c r="BH83" s="61" t="s">
        <v>822</v>
      </c>
      <c r="BI83" s="61" t="s">
        <v>822</v>
      </c>
      <c r="BJ83" s="61" t="s">
        <v>822</v>
      </c>
      <c r="BK83" s="65" t="s">
        <v>790</v>
      </c>
      <c r="BL83" s="65">
        <v>0.1</v>
      </c>
      <c r="BM83" s="65" t="s">
        <v>1140</v>
      </c>
      <c r="BN83" s="65" t="s">
        <v>1517</v>
      </c>
    </row>
    <row r="84" spans="1:66" ht="35.1" customHeight="1" x14ac:dyDescent="0.2">
      <c r="A84" s="18" t="s">
        <v>1166</v>
      </c>
      <c r="B84" s="121"/>
      <c r="C84" s="18" t="s">
        <v>1165</v>
      </c>
      <c r="D84" s="18" t="s">
        <v>1311</v>
      </c>
      <c r="E84" s="123">
        <v>7817</v>
      </c>
      <c r="F84" s="22"/>
      <c r="G84" s="22"/>
      <c r="H84" s="22"/>
      <c r="I84" s="22"/>
      <c r="J84" s="142">
        <v>49</v>
      </c>
      <c r="K84" s="142" t="s">
        <v>687</v>
      </c>
      <c r="L84" s="142"/>
      <c r="M84" s="142" t="s">
        <v>1228</v>
      </c>
      <c r="N84" s="165" t="s">
        <v>276</v>
      </c>
      <c r="O84" s="22"/>
      <c r="P84" s="22"/>
      <c r="Q84" s="22"/>
      <c r="R84" s="98"/>
      <c r="S84" s="98" t="s">
        <v>1261</v>
      </c>
      <c r="T84" s="98" t="str">
        <f>IF(J84&lt;&gt;"","Etat chimique",IFERROR(VLOOKUP(A84,'[1]Compil Arr.Eval+Surv'!$C$2:$M$187,11,FALSE),""))</f>
        <v>Etat chimique</v>
      </c>
      <c r="U84" s="39">
        <v>1.9E-2</v>
      </c>
      <c r="V84" s="39">
        <v>1.9E-3</v>
      </c>
      <c r="W84" s="39">
        <v>0.18</v>
      </c>
      <c r="X84" s="39">
        <v>1.7999999999999999E-2</v>
      </c>
      <c r="Y84" s="39" t="s">
        <v>818</v>
      </c>
      <c r="Z84" s="39" t="s">
        <v>790</v>
      </c>
      <c r="AA84" s="42" t="s">
        <v>1522</v>
      </c>
      <c r="AB84" s="42" t="s">
        <v>1213</v>
      </c>
      <c r="AC84" s="42" t="s">
        <v>929</v>
      </c>
      <c r="AD84" s="86" t="s">
        <v>276</v>
      </c>
      <c r="AE84" s="86">
        <v>1.9E-2</v>
      </c>
      <c r="AF84" s="86" t="s">
        <v>854</v>
      </c>
      <c r="AG84" s="86">
        <v>1.9E-2</v>
      </c>
      <c r="AH84" s="86">
        <v>0.18</v>
      </c>
      <c r="AI84" s="86">
        <v>1.9E-2</v>
      </c>
      <c r="AJ84" s="86" t="s">
        <v>854</v>
      </c>
      <c r="AK84" s="86">
        <v>1.9E-3</v>
      </c>
      <c r="AL84" s="86" t="s">
        <v>854</v>
      </c>
      <c r="AM84" s="86">
        <v>1.7999999999999999E-2</v>
      </c>
      <c r="AN84" s="86">
        <v>1.9E-3</v>
      </c>
      <c r="AO84" s="86" t="s">
        <v>854</v>
      </c>
      <c r="AP84" s="86" t="s">
        <v>818</v>
      </c>
      <c r="AQ84" s="72">
        <v>10</v>
      </c>
      <c r="AR84" s="72">
        <v>1.9E-2</v>
      </c>
      <c r="AS84" s="69">
        <v>10</v>
      </c>
      <c r="AT84" s="72">
        <v>0.18</v>
      </c>
      <c r="AU84" s="55">
        <v>100</v>
      </c>
      <c r="AV84" s="55">
        <v>1.9E-3</v>
      </c>
      <c r="AW84" s="53">
        <v>100</v>
      </c>
      <c r="AX84" s="55">
        <v>1.7999999999999999E-2</v>
      </c>
      <c r="AY84" s="48" t="s">
        <v>789</v>
      </c>
      <c r="AZ84" s="48">
        <v>16.920000000000002</v>
      </c>
      <c r="BA84" s="44" t="s">
        <v>789</v>
      </c>
      <c r="BB84" s="44">
        <v>1.6919999999999999</v>
      </c>
      <c r="BC84" s="57">
        <v>1000</v>
      </c>
      <c r="BD84" s="57" t="s">
        <v>1282</v>
      </c>
      <c r="BE84" s="57" t="s">
        <v>1283</v>
      </c>
      <c r="BF84" s="57" t="s">
        <v>791</v>
      </c>
      <c r="BG84" s="61" t="s">
        <v>790</v>
      </c>
      <c r="BH84" s="61" t="s">
        <v>791</v>
      </c>
      <c r="BI84" s="61" t="s">
        <v>791</v>
      </c>
      <c r="BJ84" s="61" t="s">
        <v>791</v>
      </c>
      <c r="BK84" s="65" t="s">
        <v>790</v>
      </c>
      <c r="BL84" s="65" t="s">
        <v>791</v>
      </c>
      <c r="BM84" s="65" t="s">
        <v>790</v>
      </c>
      <c r="BN84" s="65"/>
    </row>
    <row r="85" spans="1:66" ht="35.1" customHeight="1" x14ac:dyDescent="0.2">
      <c r="A85" s="18" t="s">
        <v>75</v>
      </c>
      <c r="B85" s="121"/>
      <c r="C85" s="18" t="s">
        <v>900</v>
      </c>
      <c r="D85" s="18" t="s">
        <v>1312</v>
      </c>
      <c r="E85" s="123">
        <v>1951</v>
      </c>
      <c r="F85" s="22"/>
      <c r="G85" s="22"/>
      <c r="H85" s="22"/>
      <c r="I85" s="22"/>
      <c r="J85" s="142"/>
      <c r="K85" s="142"/>
      <c r="L85" s="142"/>
      <c r="M85" s="142"/>
      <c r="N85" s="165"/>
      <c r="O85" s="22"/>
      <c r="P85" s="22" t="s">
        <v>633</v>
      </c>
      <c r="Q85" s="22" t="str">
        <f>IFERROR(VLOOKUP(A85,'[1]Compil Arr.Eval+Surv'!$C$2:$M$187,11,FALSE),"")</f>
        <v>PSEE &amp; SPAS Cat. A</v>
      </c>
      <c r="R85" s="98"/>
      <c r="S85" s="98"/>
      <c r="T85" s="98" t="str">
        <f>IF(J85&lt;&gt;"","Etat chimique",IFERROR(VLOOKUP(A85,'[1]Compil Arr.Eval+Surv'!$C$2:$M$187,11,FALSE),""))</f>
        <v>PSEE &amp; SPAS Cat. A</v>
      </c>
      <c r="U85" s="39" t="s">
        <v>790</v>
      </c>
      <c r="V85" s="39" t="s">
        <v>790</v>
      </c>
      <c r="W85" s="39" t="s">
        <v>790</v>
      </c>
      <c r="X85" s="39" t="s">
        <v>790</v>
      </c>
      <c r="Y85" s="39" t="s">
        <v>790</v>
      </c>
      <c r="Z85" s="39">
        <f>AI85</f>
        <v>0.95</v>
      </c>
      <c r="AA85" s="42" t="s">
        <v>1100</v>
      </c>
      <c r="AB85" s="42" t="s">
        <v>916</v>
      </c>
      <c r="AC85" s="42">
        <v>40837</v>
      </c>
      <c r="AD85" s="86" t="s">
        <v>862</v>
      </c>
      <c r="AE85" s="86">
        <v>0.95</v>
      </c>
      <c r="AF85" s="86" t="s">
        <v>854</v>
      </c>
      <c r="AG85" s="86">
        <v>0.1</v>
      </c>
      <c r="AH85" s="86">
        <v>0.95</v>
      </c>
      <c r="AI85" s="86">
        <v>0.95</v>
      </c>
      <c r="AJ85" s="86" t="s">
        <v>854</v>
      </c>
      <c r="AK85" s="86">
        <v>9.5000000000000001E-2</v>
      </c>
      <c r="AL85" s="86" t="s">
        <v>854</v>
      </c>
      <c r="AM85" s="86">
        <v>9.5000000000000001E-2</v>
      </c>
      <c r="AN85" s="86">
        <v>9.5000000000000001E-2</v>
      </c>
      <c r="AO85" s="86" t="s">
        <v>854</v>
      </c>
      <c r="AP85" s="86" t="s">
        <v>818</v>
      </c>
      <c r="AQ85" s="72">
        <v>10</v>
      </c>
      <c r="AR85" s="72">
        <v>0.95</v>
      </c>
      <c r="AS85" s="69" t="s">
        <v>790</v>
      </c>
      <c r="AT85" s="72">
        <v>0.95</v>
      </c>
      <c r="AU85" s="55">
        <v>100</v>
      </c>
      <c r="AV85" s="55">
        <v>9.5000000000000001E-2</v>
      </c>
      <c r="AW85" s="53" t="s">
        <v>790</v>
      </c>
      <c r="AX85" s="55">
        <v>9.5000000000000001E-2</v>
      </c>
      <c r="AY85" s="48" t="s">
        <v>789</v>
      </c>
      <c r="AZ85" s="48">
        <v>16</v>
      </c>
      <c r="BA85" s="44" t="s">
        <v>789</v>
      </c>
      <c r="BB85" s="44">
        <v>1.6</v>
      </c>
      <c r="BC85" s="57">
        <v>30</v>
      </c>
      <c r="BD85" s="57">
        <v>10000</v>
      </c>
      <c r="BE85" s="57">
        <v>476.1904761904762</v>
      </c>
      <c r="BF85" s="57">
        <v>476.1904761904762</v>
      </c>
      <c r="BG85" s="61">
        <v>200</v>
      </c>
      <c r="BH85" s="61">
        <v>12174</v>
      </c>
      <c r="BI85" s="61">
        <v>579.71428571428567</v>
      </c>
      <c r="BJ85" s="61">
        <v>579.71428571428567</v>
      </c>
      <c r="BK85" s="65" t="s">
        <v>790</v>
      </c>
      <c r="BL85" s="65">
        <v>0.1</v>
      </c>
      <c r="BM85" s="65" t="s">
        <v>1140</v>
      </c>
      <c r="BN85" s="65" t="s">
        <v>1517</v>
      </c>
    </row>
    <row r="86" spans="1:66" ht="35.1" customHeight="1" x14ac:dyDescent="0.2">
      <c r="A86" s="18" t="s">
        <v>224</v>
      </c>
      <c r="B86" s="121"/>
      <c r="C86" s="18" t="s">
        <v>160</v>
      </c>
      <c r="D86" s="18" t="s">
        <v>1313</v>
      </c>
      <c r="E86" s="123">
        <v>1396</v>
      </c>
      <c r="F86" s="22"/>
      <c r="G86" s="22"/>
      <c r="H86" s="22"/>
      <c r="I86" s="22"/>
      <c r="J86" s="142"/>
      <c r="K86" s="142"/>
      <c r="L86" s="142"/>
      <c r="M86" s="142"/>
      <c r="N86" s="165"/>
      <c r="O86" s="22"/>
      <c r="P86" s="22"/>
      <c r="Q86" s="22" t="str">
        <f>IFERROR(VLOOKUP(A86,'[1]Compil Arr.Eval+Surv'!$C$2:$M$187,11,FALSE),"")</f>
        <v>SPAS Cat. B</v>
      </c>
      <c r="R86" s="98"/>
      <c r="S86" s="98"/>
      <c r="T86" s="98" t="str">
        <f>IF(J86&lt;&gt;"","Etat chimique",IFERROR(VLOOKUP(A86,'[1]Compil Arr.Eval+Surv'!$C$2:$M$187,11,FALSE),""))</f>
        <v>SPAS Cat. B</v>
      </c>
      <c r="U86" s="39" t="s">
        <v>790</v>
      </c>
      <c r="V86" s="39" t="s">
        <v>790</v>
      </c>
      <c r="W86" s="39" t="s">
        <v>790</v>
      </c>
      <c r="X86" s="39" t="s">
        <v>790</v>
      </c>
      <c r="Y86" s="39" t="s">
        <v>790</v>
      </c>
      <c r="Z86" s="39" t="s">
        <v>790</v>
      </c>
      <c r="AA86" s="42" t="s">
        <v>1259</v>
      </c>
      <c r="AB86" s="42" t="s">
        <v>921</v>
      </c>
      <c r="AC86" s="42" t="s">
        <v>776</v>
      </c>
      <c r="AD86" s="86" t="s">
        <v>276</v>
      </c>
      <c r="AE86" s="86" t="s">
        <v>791</v>
      </c>
      <c r="AF86" s="86" t="s">
        <v>790</v>
      </c>
      <c r="AG86" s="86" t="s">
        <v>791</v>
      </c>
      <c r="AH86" s="86" t="s">
        <v>791</v>
      </c>
      <c r="AI86" s="86" t="s">
        <v>275</v>
      </c>
      <c r="AJ86" s="86" t="s">
        <v>790</v>
      </c>
      <c r="AK86" s="86" t="s">
        <v>791</v>
      </c>
      <c r="AL86" s="86" t="s">
        <v>790</v>
      </c>
      <c r="AM86" s="86" t="s">
        <v>791</v>
      </c>
      <c r="AN86" s="86" t="s">
        <v>275</v>
      </c>
      <c r="AO86" s="86" t="s">
        <v>790</v>
      </c>
      <c r="AP86" s="86" t="s">
        <v>818</v>
      </c>
      <c r="AQ86" s="72">
        <v>50</v>
      </c>
      <c r="AR86" s="72">
        <v>60</v>
      </c>
      <c r="AS86" s="69" t="s">
        <v>790</v>
      </c>
      <c r="AT86" s="72" t="s">
        <v>791</v>
      </c>
      <c r="AU86" s="55" t="s">
        <v>790</v>
      </c>
      <c r="AV86" s="55" t="s">
        <v>791</v>
      </c>
      <c r="AW86" s="53" t="s">
        <v>790</v>
      </c>
      <c r="AX86" s="55" t="s">
        <v>791</v>
      </c>
      <c r="AY86" s="48" t="s">
        <v>789</v>
      </c>
      <c r="AZ86" s="48" t="s">
        <v>275</v>
      </c>
      <c r="BA86" s="44" t="s">
        <v>789</v>
      </c>
      <c r="BB86" s="44" t="s">
        <v>275</v>
      </c>
      <c r="BC86" s="57" t="s">
        <v>790</v>
      </c>
      <c r="BD86" s="57" t="s">
        <v>791</v>
      </c>
      <c r="BE86" s="57" t="s">
        <v>791</v>
      </c>
      <c r="BF86" s="57" t="s">
        <v>791</v>
      </c>
      <c r="BG86" s="61" t="s">
        <v>790</v>
      </c>
      <c r="BH86" s="61" t="s">
        <v>791</v>
      </c>
      <c r="BI86" s="61" t="s">
        <v>791</v>
      </c>
      <c r="BJ86" s="61" t="s">
        <v>791</v>
      </c>
      <c r="BK86" s="65" t="s">
        <v>790</v>
      </c>
      <c r="BL86" s="65" t="s">
        <v>792</v>
      </c>
      <c r="BM86" s="65" t="s">
        <v>276</v>
      </c>
      <c r="BN86" s="65"/>
    </row>
    <row r="87" spans="1:66" ht="35.1" customHeight="1" x14ac:dyDescent="0.2">
      <c r="A87" s="18" t="s">
        <v>408</v>
      </c>
      <c r="B87" s="121"/>
      <c r="C87" s="18" t="s">
        <v>901</v>
      </c>
      <c r="D87" s="18" t="s">
        <v>901</v>
      </c>
      <c r="E87" s="123">
        <v>1113</v>
      </c>
      <c r="F87" s="22"/>
      <c r="G87" s="22"/>
      <c r="H87" s="22"/>
      <c r="I87" s="22"/>
      <c r="J87" s="142"/>
      <c r="K87" s="142"/>
      <c r="L87" s="142"/>
      <c r="M87" s="142"/>
      <c r="N87" s="165"/>
      <c r="O87" s="22"/>
      <c r="P87" s="22" t="s">
        <v>633</v>
      </c>
      <c r="Q87" s="22" t="str">
        <f>IFERROR(VLOOKUP(A87,'[1]Compil Arr.Eval+Surv'!$C$2:$M$187,11,FALSE),"")</f>
        <v>PSEE &amp; SPAS Cat. A</v>
      </c>
      <c r="R87" s="98"/>
      <c r="S87" s="98"/>
      <c r="T87" s="98" t="str">
        <f>IF(J87&lt;&gt;"","Etat chimique",IFERROR(VLOOKUP(A87,'[1]Compil Arr.Eval+Surv'!$C$2:$M$187,11,FALSE),""))</f>
        <v>PSEE &amp; SPAS Cat. A</v>
      </c>
      <c r="U87" s="39" t="s">
        <v>790</v>
      </c>
      <c r="V87" s="39" t="s">
        <v>790</v>
      </c>
      <c r="W87" s="39" t="s">
        <v>790</v>
      </c>
      <c r="X87" s="39" t="s">
        <v>790</v>
      </c>
      <c r="Y87" s="39" t="s">
        <v>790</v>
      </c>
      <c r="Z87" s="39">
        <f>AI87</f>
        <v>70</v>
      </c>
      <c r="AA87" s="42" t="s">
        <v>1100</v>
      </c>
      <c r="AB87" s="42" t="s">
        <v>914</v>
      </c>
      <c r="AC87" s="42">
        <v>40088</v>
      </c>
      <c r="AD87" s="86" t="s">
        <v>862</v>
      </c>
      <c r="AE87" s="86">
        <v>70</v>
      </c>
      <c r="AF87" s="86" t="s">
        <v>854</v>
      </c>
      <c r="AG87" s="86">
        <v>0.1</v>
      </c>
      <c r="AH87" s="86">
        <v>450</v>
      </c>
      <c r="AI87" s="86">
        <v>70</v>
      </c>
      <c r="AJ87" s="86" t="s">
        <v>854</v>
      </c>
      <c r="AK87" s="86" t="s">
        <v>791</v>
      </c>
      <c r="AL87" s="86" t="s">
        <v>790</v>
      </c>
      <c r="AM87" s="86" t="s">
        <v>791</v>
      </c>
      <c r="AN87" s="86" t="s">
        <v>275</v>
      </c>
      <c r="AO87" s="86" t="s">
        <v>790</v>
      </c>
      <c r="AP87" s="86" t="s">
        <v>818</v>
      </c>
      <c r="AQ87" s="72">
        <v>10</v>
      </c>
      <c r="AR87" s="72">
        <v>70</v>
      </c>
      <c r="AS87" s="69">
        <v>10</v>
      </c>
      <c r="AT87" s="72">
        <v>450</v>
      </c>
      <c r="AU87" s="55" t="s">
        <v>790</v>
      </c>
      <c r="AV87" s="55" t="s">
        <v>791</v>
      </c>
      <c r="AW87" s="53" t="s">
        <v>790</v>
      </c>
      <c r="AX87" s="55" t="s">
        <v>791</v>
      </c>
      <c r="AY87" s="48" t="s">
        <v>789</v>
      </c>
      <c r="AZ87" s="48">
        <v>546</v>
      </c>
      <c r="BA87" s="44" t="s">
        <v>789</v>
      </c>
      <c r="BB87" s="44" t="s">
        <v>275</v>
      </c>
      <c r="BC87" s="57">
        <v>90</v>
      </c>
      <c r="BD87" s="57">
        <v>1420</v>
      </c>
      <c r="BE87" s="57">
        <v>74.736842105263165</v>
      </c>
      <c r="BF87" s="57">
        <v>74.736842105263165</v>
      </c>
      <c r="BG87" s="61">
        <v>100</v>
      </c>
      <c r="BH87" s="61">
        <v>1820</v>
      </c>
      <c r="BI87" s="61">
        <v>95.78947368421052</v>
      </c>
      <c r="BJ87" s="61">
        <v>95.78947368421052</v>
      </c>
      <c r="BK87" s="65" t="s">
        <v>790</v>
      </c>
      <c r="BL87" s="65">
        <v>0.1</v>
      </c>
      <c r="BM87" s="65" t="s">
        <v>1140</v>
      </c>
      <c r="BN87" s="65" t="s">
        <v>1517</v>
      </c>
    </row>
    <row r="88" spans="1:66" ht="35.1" customHeight="1" x14ac:dyDescent="0.2">
      <c r="A88" s="18" t="s">
        <v>286</v>
      </c>
      <c r="B88" s="121"/>
      <c r="C88" s="18" t="s">
        <v>287</v>
      </c>
      <c r="D88" s="18" t="s">
        <v>1314</v>
      </c>
      <c r="E88" s="123">
        <v>1114</v>
      </c>
      <c r="F88" s="22">
        <v>4</v>
      </c>
      <c r="G88" s="22" t="s">
        <v>687</v>
      </c>
      <c r="H88" s="22">
        <v>4</v>
      </c>
      <c r="I88" s="22" t="s">
        <v>687</v>
      </c>
      <c r="J88" s="142">
        <v>4</v>
      </c>
      <c r="K88" s="142" t="s">
        <v>687</v>
      </c>
      <c r="L88" s="142"/>
      <c r="M88" s="142"/>
      <c r="N88" s="165"/>
      <c r="O88" s="22" t="s">
        <v>634</v>
      </c>
      <c r="P88" s="22" t="s">
        <v>634</v>
      </c>
      <c r="Q88" s="22" t="str">
        <f>IFERROR(VLOOKUP(A88,'[1]Compil Arr.Eval+Surv'!$C$2:$M$187,11,FALSE),"")</f>
        <v/>
      </c>
      <c r="R88" s="98"/>
      <c r="S88" s="98" t="s">
        <v>1262</v>
      </c>
      <c r="T88" s="98" t="str">
        <f>IF(J88&lt;&gt;"","Etat chimique",IFERROR(VLOOKUP(A88,'[1]Compil Arr.Eval+Surv'!$C$2:$M$187,11,FALSE),""))</f>
        <v>Etat chimique</v>
      </c>
      <c r="U88" s="39">
        <v>10</v>
      </c>
      <c r="V88" s="39">
        <v>8</v>
      </c>
      <c r="W88" s="39">
        <v>50</v>
      </c>
      <c r="X88" s="39">
        <v>50</v>
      </c>
      <c r="Y88" s="39" t="s">
        <v>818</v>
      </c>
      <c r="Z88" s="39" t="s">
        <v>790</v>
      </c>
      <c r="AA88" s="42" t="s">
        <v>1522</v>
      </c>
      <c r="AB88" s="42" t="s">
        <v>890</v>
      </c>
      <c r="AC88" s="42" t="s">
        <v>929</v>
      </c>
      <c r="AD88" s="86" t="s">
        <v>276</v>
      </c>
      <c r="AE88" s="86">
        <v>10</v>
      </c>
      <c r="AF88" s="86" t="s">
        <v>854</v>
      </c>
      <c r="AG88" s="86">
        <v>1</v>
      </c>
      <c r="AH88" s="86">
        <v>49</v>
      </c>
      <c r="AI88" s="86">
        <v>10</v>
      </c>
      <c r="AJ88" s="86" t="s">
        <v>854</v>
      </c>
      <c r="AK88" s="86">
        <v>8</v>
      </c>
      <c r="AL88" s="86" t="s">
        <v>854</v>
      </c>
      <c r="AM88" s="86">
        <v>49</v>
      </c>
      <c r="AN88" s="86">
        <v>8</v>
      </c>
      <c r="AO88" s="86" t="s">
        <v>854</v>
      </c>
      <c r="AP88" s="86" t="s">
        <v>818</v>
      </c>
      <c r="AQ88" s="70" t="s">
        <v>824</v>
      </c>
      <c r="AR88" s="70">
        <v>10</v>
      </c>
      <c r="AS88" s="70">
        <v>100</v>
      </c>
      <c r="AT88" s="70">
        <v>49</v>
      </c>
      <c r="AU88" s="52">
        <v>100</v>
      </c>
      <c r="AV88" s="52">
        <v>8</v>
      </c>
      <c r="AW88" s="52">
        <v>100</v>
      </c>
      <c r="AX88" s="52">
        <v>49</v>
      </c>
      <c r="AY88" s="48" t="s">
        <v>790</v>
      </c>
      <c r="AZ88" s="48" t="s">
        <v>791</v>
      </c>
      <c r="BA88" s="44" t="s">
        <v>790</v>
      </c>
      <c r="BB88" s="44" t="s">
        <v>791</v>
      </c>
      <c r="BC88" s="57" t="s">
        <v>790</v>
      </c>
      <c r="BD88" s="75" t="s">
        <v>1058</v>
      </c>
      <c r="BE88" s="57" t="s">
        <v>1058</v>
      </c>
      <c r="BF88" s="57" t="s">
        <v>1058</v>
      </c>
      <c r="BG88" s="61" t="s">
        <v>790</v>
      </c>
      <c r="BH88" s="61" t="s">
        <v>823</v>
      </c>
      <c r="BI88" s="61" t="s">
        <v>823</v>
      </c>
      <c r="BJ88" s="61" t="s">
        <v>823</v>
      </c>
      <c r="BK88" s="65" t="s">
        <v>790</v>
      </c>
      <c r="BL88" s="65">
        <v>1</v>
      </c>
      <c r="BM88" s="65" t="s">
        <v>1140</v>
      </c>
      <c r="BN88" s="65" t="s">
        <v>1517</v>
      </c>
    </row>
    <row r="89" spans="1:66" ht="35.1" customHeight="1" x14ac:dyDescent="0.2">
      <c r="A89" s="33" t="s">
        <v>288</v>
      </c>
      <c r="B89" s="125"/>
      <c r="C89" s="33" t="s">
        <v>289</v>
      </c>
      <c r="D89" s="33" t="s">
        <v>289</v>
      </c>
      <c r="E89" s="126">
        <v>1607</v>
      </c>
      <c r="F89" s="22"/>
      <c r="G89" s="22"/>
      <c r="H89" s="22"/>
      <c r="I89" s="22"/>
      <c r="J89" s="142"/>
      <c r="K89" s="142"/>
      <c r="L89" s="142"/>
      <c r="M89" s="142"/>
      <c r="N89" s="165"/>
      <c r="O89" s="22"/>
      <c r="P89" s="22"/>
      <c r="Q89" s="22" t="str">
        <f>IFERROR(VLOOKUP(A89,'[1]Compil Arr.Eval+Surv'!$C$2:$M$187,11,FALSE),"")</f>
        <v/>
      </c>
      <c r="R89" s="98"/>
      <c r="S89" s="98"/>
      <c r="T89" s="98" t="str">
        <f>IF(J89&lt;&gt;"","Etat chimique",IFERROR(VLOOKUP(A89,'[1]Compil Arr.Eval+Surv'!$C$2:$M$187,11,FALSE),""))</f>
        <v/>
      </c>
      <c r="U89" s="39" t="s">
        <v>790</v>
      </c>
      <c r="V89" s="39" t="s">
        <v>790</v>
      </c>
      <c r="W89" s="39" t="s">
        <v>790</v>
      </c>
      <c r="X89" s="39" t="s">
        <v>790</v>
      </c>
      <c r="Y89" s="39" t="s">
        <v>790</v>
      </c>
      <c r="Z89" s="39" t="s">
        <v>790</v>
      </c>
      <c r="AA89" s="42" t="s">
        <v>928</v>
      </c>
      <c r="AB89" s="42" t="s">
        <v>918</v>
      </c>
      <c r="AC89" s="42">
        <v>41376</v>
      </c>
      <c r="AD89" s="86" t="s">
        <v>276</v>
      </c>
      <c r="AE89" s="146">
        <v>4.0247678018575846E-7</v>
      </c>
      <c r="AF89" s="86" t="s">
        <v>1234</v>
      </c>
      <c r="AG89" s="146">
        <v>4.0247678018575846E-7</v>
      </c>
      <c r="AH89" s="86">
        <v>6</v>
      </c>
      <c r="AI89" s="86">
        <v>0.1</v>
      </c>
      <c r="AJ89" s="86" t="s">
        <v>1211</v>
      </c>
      <c r="AK89" s="146">
        <v>4.0247678018575846E-7</v>
      </c>
      <c r="AL89" s="86" t="s">
        <v>1234</v>
      </c>
      <c r="AM89" s="86">
        <v>0.6</v>
      </c>
      <c r="AN89" s="86">
        <v>0.06</v>
      </c>
      <c r="AO89" s="86" t="s">
        <v>854</v>
      </c>
      <c r="AP89" s="86" t="s">
        <v>818</v>
      </c>
      <c r="AQ89" s="71">
        <v>1000</v>
      </c>
      <c r="AR89" s="72">
        <v>0.6</v>
      </c>
      <c r="AS89" s="72">
        <v>100</v>
      </c>
      <c r="AT89" s="72">
        <v>6</v>
      </c>
      <c r="AU89" s="55">
        <v>10000</v>
      </c>
      <c r="AV89" s="55">
        <v>0.06</v>
      </c>
      <c r="AW89" s="55">
        <v>1000</v>
      </c>
      <c r="AX89" s="55">
        <v>0.6</v>
      </c>
      <c r="AY89" s="48" t="s">
        <v>789</v>
      </c>
      <c r="AZ89" s="48">
        <v>15</v>
      </c>
      <c r="BA89" s="44" t="s">
        <v>789</v>
      </c>
      <c r="BB89" s="44">
        <v>1.5</v>
      </c>
      <c r="BC89" s="57">
        <v>30</v>
      </c>
      <c r="BD89" s="57">
        <v>75</v>
      </c>
      <c r="BE89" s="130">
        <v>0.1</v>
      </c>
      <c r="BF89" s="130">
        <v>0.1</v>
      </c>
      <c r="BG89" s="61" t="s">
        <v>1074</v>
      </c>
      <c r="BH89" s="78">
        <v>2.5999999999999998E-4</v>
      </c>
      <c r="BI89" s="78">
        <v>4.0247678018575846E-7</v>
      </c>
      <c r="BJ89" s="78">
        <v>4.0247678018575846E-7</v>
      </c>
      <c r="BK89" s="65" t="s">
        <v>1076</v>
      </c>
      <c r="BL89" s="131">
        <v>1.5E-5</v>
      </c>
      <c r="BM89" s="66" t="s">
        <v>1156</v>
      </c>
      <c r="BN89" s="66"/>
    </row>
    <row r="90" spans="1:66" ht="35.1" customHeight="1" x14ac:dyDescent="0.2">
      <c r="A90" s="33" t="s">
        <v>1152</v>
      </c>
      <c r="B90" s="125"/>
      <c r="C90" s="33" t="s">
        <v>1148</v>
      </c>
      <c r="D90" s="33" t="s">
        <v>1315</v>
      </c>
      <c r="E90" s="126">
        <v>1082</v>
      </c>
      <c r="F90" s="22"/>
      <c r="G90" s="22"/>
      <c r="H90" s="22"/>
      <c r="I90" s="22"/>
      <c r="J90" s="142">
        <v>28</v>
      </c>
      <c r="K90" s="142" t="s">
        <v>431</v>
      </c>
      <c r="L90" s="142" t="s">
        <v>1227</v>
      </c>
      <c r="M90" s="142" t="s">
        <v>1228</v>
      </c>
      <c r="N90" s="165" t="s">
        <v>1544</v>
      </c>
      <c r="O90" s="22"/>
      <c r="P90" s="22"/>
      <c r="Q90" s="22" t="str">
        <f>IFERROR(VLOOKUP(A90,'[1]Compil Arr.Eval+Surv'!$C$2:$M$187,11,FALSE),"")</f>
        <v/>
      </c>
      <c r="R90" s="98"/>
      <c r="S90" s="98" t="s">
        <v>1261</v>
      </c>
      <c r="T90" s="98" t="str">
        <f>IF(J90&lt;&gt;"","Etat chimique",IFERROR(VLOOKUP(A90,'[1]Compil Arr.Eval+Surv'!$C$2:$M$187,11,FALSE),""))</f>
        <v>Etat chimique</v>
      </c>
      <c r="U90" s="39" t="s">
        <v>896</v>
      </c>
      <c r="V90" s="39" t="s">
        <v>896</v>
      </c>
      <c r="W90" s="39">
        <v>0.1</v>
      </c>
      <c r="X90" s="39">
        <v>0.01</v>
      </c>
      <c r="Y90" s="39" t="s">
        <v>1193</v>
      </c>
      <c r="Z90" s="39" t="s">
        <v>790</v>
      </c>
      <c r="AA90" s="42" t="s">
        <v>1522</v>
      </c>
      <c r="AB90" s="42" t="s">
        <v>1191</v>
      </c>
      <c r="AC90" s="42" t="s">
        <v>929</v>
      </c>
      <c r="AD90" s="86" t="s">
        <v>1233</v>
      </c>
      <c r="AE90" s="146" t="s">
        <v>817</v>
      </c>
      <c r="AF90" s="86" t="s">
        <v>817</v>
      </c>
      <c r="AG90" s="146" t="s">
        <v>817</v>
      </c>
      <c r="AH90" s="86">
        <v>0.1</v>
      </c>
      <c r="AI90" s="86" t="s">
        <v>817</v>
      </c>
      <c r="AJ90" s="86" t="s">
        <v>817</v>
      </c>
      <c r="AK90" s="146" t="s">
        <v>817</v>
      </c>
      <c r="AL90" s="86" t="s">
        <v>817</v>
      </c>
      <c r="AM90" s="86">
        <v>0.01</v>
      </c>
      <c r="AN90" s="86" t="s">
        <v>817</v>
      </c>
      <c r="AO90" s="86" t="s">
        <v>817</v>
      </c>
      <c r="AP90" s="86" t="s">
        <v>817</v>
      </c>
      <c r="AQ90" s="71" t="s">
        <v>817</v>
      </c>
      <c r="AR90" s="72" t="s">
        <v>817</v>
      </c>
      <c r="AS90" s="72">
        <v>100</v>
      </c>
      <c r="AT90" s="72">
        <v>0.1</v>
      </c>
      <c r="AU90" s="55" t="s">
        <v>817</v>
      </c>
      <c r="AV90" s="55" t="s">
        <v>817</v>
      </c>
      <c r="AW90" s="55">
        <v>1000</v>
      </c>
      <c r="AX90" s="55">
        <v>0.01</v>
      </c>
      <c r="AY90" s="48" t="s">
        <v>790</v>
      </c>
      <c r="AZ90" s="48" t="s">
        <v>275</v>
      </c>
      <c r="BA90" s="44" t="s">
        <v>790</v>
      </c>
      <c r="BB90" s="44" t="s">
        <v>275</v>
      </c>
      <c r="BC90" s="57" t="s">
        <v>790</v>
      </c>
      <c r="BD90" s="57" t="s">
        <v>275</v>
      </c>
      <c r="BE90" s="130" t="s">
        <v>275</v>
      </c>
      <c r="BF90" s="130" t="s">
        <v>275</v>
      </c>
      <c r="BG90" s="61" t="s">
        <v>790</v>
      </c>
      <c r="BH90" s="78" t="s">
        <v>791</v>
      </c>
      <c r="BI90" s="78" t="s">
        <v>791</v>
      </c>
      <c r="BJ90" s="78" t="s">
        <v>791</v>
      </c>
      <c r="BK90" s="65" t="s">
        <v>790</v>
      </c>
      <c r="BL90" s="131" t="s">
        <v>791</v>
      </c>
      <c r="BM90" s="66" t="s">
        <v>790</v>
      </c>
      <c r="BN90" s="66"/>
    </row>
    <row r="91" spans="1:66" ht="35.1" customHeight="1" x14ac:dyDescent="0.2">
      <c r="A91" s="33" t="s">
        <v>435</v>
      </c>
      <c r="B91" s="125"/>
      <c r="C91" s="33" t="s">
        <v>1483</v>
      </c>
      <c r="D91" s="33" t="s">
        <v>673</v>
      </c>
      <c r="E91" s="126">
        <v>1115</v>
      </c>
      <c r="F91" s="22">
        <v>28</v>
      </c>
      <c r="G91" s="22" t="s">
        <v>431</v>
      </c>
      <c r="H91" s="22">
        <v>28</v>
      </c>
      <c r="I91" s="22" t="s">
        <v>431</v>
      </c>
      <c r="J91" s="142">
        <v>28</v>
      </c>
      <c r="K91" s="142" t="s">
        <v>431</v>
      </c>
      <c r="L91" s="142" t="s">
        <v>1227</v>
      </c>
      <c r="M91" s="142" t="s">
        <v>1228</v>
      </c>
      <c r="N91" s="165" t="s">
        <v>1544</v>
      </c>
      <c r="O91" s="22" t="s">
        <v>634</v>
      </c>
      <c r="P91" s="22" t="s">
        <v>634</v>
      </c>
      <c r="Q91" s="22" t="str">
        <f>IFERROR(VLOOKUP(A91,'[1]Compil Arr.Eval+Surv'!$C$2:$M$187,11,FALSE),"")</f>
        <v/>
      </c>
      <c r="R91" s="98"/>
      <c r="S91" s="98" t="s">
        <v>1114</v>
      </c>
      <c r="T91" s="98" t="str">
        <f>IF(J91&lt;&gt;"","Etat chimique",IFERROR(VLOOKUP(A91,'[1]Compil Arr.Eval+Surv'!$C$2:$M$187,11,FALSE),""))</f>
        <v>Etat chimique</v>
      </c>
      <c r="U91" s="39" t="s">
        <v>748</v>
      </c>
      <c r="V91" s="39" t="s">
        <v>748</v>
      </c>
      <c r="W91" s="39">
        <v>0.5</v>
      </c>
      <c r="X91" s="39">
        <v>0.05</v>
      </c>
      <c r="Y91" s="39" t="s">
        <v>1193</v>
      </c>
      <c r="Z91" s="39" t="s">
        <v>790</v>
      </c>
      <c r="AA91" s="42" t="s">
        <v>1522</v>
      </c>
      <c r="AB91" s="42" t="s">
        <v>1191</v>
      </c>
      <c r="AC91" s="42" t="s">
        <v>929</v>
      </c>
      <c r="AD91" s="86" t="s">
        <v>1233</v>
      </c>
      <c r="AE91" s="146" t="s">
        <v>748</v>
      </c>
      <c r="AF91" s="86" t="s">
        <v>748</v>
      </c>
      <c r="AG91" s="146" t="s">
        <v>748</v>
      </c>
      <c r="AH91" s="86">
        <v>0.5</v>
      </c>
      <c r="AI91" s="86" t="s">
        <v>748</v>
      </c>
      <c r="AJ91" s="86" t="s">
        <v>748</v>
      </c>
      <c r="AK91" s="146" t="s">
        <v>748</v>
      </c>
      <c r="AL91" s="86" t="s">
        <v>748</v>
      </c>
      <c r="AM91" s="86">
        <v>0.05</v>
      </c>
      <c r="AN91" s="86" t="s">
        <v>748</v>
      </c>
      <c r="AO91" s="86" t="s">
        <v>748</v>
      </c>
      <c r="AP91" s="86">
        <v>0.6</v>
      </c>
      <c r="AQ91" s="71">
        <v>10</v>
      </c>
      <c r="AR91" s="72">
        <v>2.1999999999999999E-2</v>
      </c>
      <c r="AS91" s="72">
        <v>10</v>
      </c>
      <c r="AT91" s="72">
        <v>0.5</v>
      </c>
      <c r="AU91" s="55">
        <v>10</v>
      </c>
      <c r="AV91" s="55">
        <v>2.1999999999999999E-2</v>
      </c>
      <c r="AW91" s="55">
        <v>100</v>
      </c>
      <c r="AX91" s="55">
        <v>0.05</v>
      </c>
      <c r="AY91" s="48" t="s">
        <v>789</v>
      </c>
      <c r="AZ91" s="48">
        <v>91.5</v>
      </c>
      <c r="BA91" s="44" t="s">
        <v>789</v>
      </c>
      <c r="BB91" s="44">
        <v>91.5</v>
      </c>
      <c r="BC91" s="57">
        <v>30</v>
      </c>
      <c r="BD91" s="57" t="s">
        <v>1149</v>
      </c>
      <c r="BE91" s="130" t="s">
        <v>1150</v>
      </c>
      <c r="BF91" s="130" t="s">
        <v>791</v>
      </c>
      <c r="BG91" s="61" t="s">
        <v>828</v>
      </c>
      <c r="BH91" s="78">
        <v>0.6</v>
      </c>
      <c r="BI91" s="78" t="s">
        <v>791</v>
      </c>
      <c r="BJ91" s="78" t="s">
        <v>791</v>
      </c>
      <c r="BK91" s="65" t="s">
        <v>790</v>
      </c>
      <c r="BL91" s="131">
        <v>0.01</v>
      </c>
      <c r="BM91" s="66" t="s">
        <v>1140</v>
      </c>
      <c r="BN91" s="66" t="s">
        <v>1517</v>
      </c>
    </row>
    <row r="92" spans="1:66" ht="35.1" customHeight="1" x14ac:dyDescent="0.2">
      <c r="A92" s="33" t="s">
        <v>436</v>
      </c>
      <c r="B92" s="125"/>
      <c r="C92" s="33" t="s">
        <v>1484</v>
      </c>
      <c r="D92" s="33" t="s">
        <v>437</v>
      </c>
      <c r="E92" s="126">
        <v>1116</v>
      </c>
      <c r="F92" s="22">
        <v>28</v>
      </c>
      <c r="G92" s="22" t="s">
        <v>431</v>
      </c>
      <c r="H92" s="22">
        <v>28</v>
      </c>
      <c r="I92" s="22" t="s">
        <v>431</v>
      </c>
      <c r="J92" s="142">
        <v>28</v>
      </c>
      <c r="K92" s="142" t="s">
        <v>431</v>
      </c>
      <c r="L92" s="142" t="s">
        <v>1227</v>
      </c>
      <c r="M92" s="142" t="s">
        <v>1228</v>
      </c>
      <c r="N92" s="165" t="s">
        <v>1544</v>
      </c>
      <c r="O92" s="22" t="s">
        <v>634</v>
      </c>
      <c r="P92" s="22" t="s">
        <v>634</v>
      </c>
      <c r="Q92" s="22" t="str">
        <f>IFERROR(VLOOKUP(A92,'[1]Compil Arr.Eval+Surv'!$C$2:$M$187,11,FALSE),"")</f>
        <v/>
      </c>
      <c r="R92" s="98"/>
      <c r="S92" s="98" t="s">
        <v>1114</v>
      </c>
      <c r="T92" s="98" t="str">
        <f>IF(J92&lt;&gt;"","Etat chimique",IFERROR(VLOOKUP(A92,'[1]Compil Arr.Eval+Surv'!$C$2:$M$187,11,FALSE),""))</f>
        <v>Etat chimique</v>
      </c>
      <c r="U92" s="39" t="s">
        <v>896</v>
      </c>
      <c r="V92" s="39" t="s">
        <v>896</v>
      </c>
      <c r="W92" s="39">
        <v>1.7000000000000001E-2</v>
      </c>
      <c r="X92" s="39">
        <v>1.7000000000000001E-2</v>
      </c>
      <c r="Y92" s="39" t="s">
        <v>1193</v>
      </c>
      <c r="Z92" s="39" t="s">
        <v>790</v>
      </c>
      <c r="AA92" s="42" t="s">
        <v>1522</v>
      </c>
      <c r="AB92" s="42" t="s">
        <v>1191</v>
      </c>
      <c r="AC92" s="42" t="s">
        <v>929</v>
      </c>
      <c r="AD92" s="86" t="s">
        <v>1233</v>
      </c>
      <c r="AE92" s="146" t="s">
        <v>896</v>
      </c>
      <c r="AF92" s="86" t="s">
        <v>896</v>
      </c>
      <c r="AG92" s="146" t="s">
        <v>896</v>
      </c>
      <c r="AH92" s="86">
        <v>1.7000000000000001E-2</v>
      </c>
      <c r="AI92" s="86" t="s">
        <v>896</v>
      </c>
      <c r="AJ92" s="86" t="s">
        <v>896</v>
      </c>
      <c r="AK92" s="146" t="s">
        <v>896</v>
      </c>
      <c r="AL92" s="86" t="s">
        <v>896</v>
      </c>
      <c r="AM92" s="86">
        <v>1.7000000000000001E-2</v>
      </c>
      <c r="AN92" s="86" t="s">
        <v>896</v>
      </c>
      <c r="AO92" s="86" t="s">
        <v>896</v>
      </c>
      <c r="AP92" s="86" t="s">
        <v>896</v>
      </c>
      <c r="AQ92" s="71">
        <v>10</v>
      </c>
      <c r="AR92" s="72">
        <v>1.7000000000000001E-2</v>
      </c>
      <c r="AS92" s="72" t="s">
        <v>834</v>
      </c>
      <c r="AT92" s="72">
        <v>1.7000000000000001E-2</v>
      </c>
      <c r="AU92" s="55">
        <v>10</v>
      </c>
      <c r="AV92" s="55">
        <v>1.7000000000000001E-2</v>
      </c>
      <c r="AW92" s="55" t="s">
        <v>833</v>
      </c>
      <c r="AX92" s="55">
        <v>1.7000000000000001E-2</v>
      </c>
      <c r="AY92" s="48" t="s">
        <v>789</v>
      </c>
      <c r="AZ92" s="48">
        <v>70.7</v>
      </c>
      <c r="BA92" s="44" t="s">
        <v>789</v>
      </c>
      <c r="BB92" s="44">
        <v>70.7</v>
      </c>
      <c r="BC92" s="57" t="s">
        <v>790</v>
      </c>
      <c r="BD92" s="57" t="s">
        <v>275</v>
      </c>
      <c r="BE92" s="130" t="s">
        <v>275</v>
      </c>
      <c r="BF92" s="130" t="s">
        <v>275</v>
      </c>
      <c r="BG92" s="61" t="s">
        <v>790</v>
      </c>
      <c r="BH92" s="78" t="s">
        <v>791</v>
      </c>
      <c r="BI92" s="78" t="s">
        <v>791</v>
      </c>
      <c r="BJ92" s="78" t="s">
        <v>791</v>
      </c>
      <c r="BK92" s="65" t="s">
        <v>790</v>
      </c>
      <c r="BL92" s="131" t="s">
        <v>1196</v>
      </c>
      <c r="BM92" s="66" t="s">
        <v>1140</v>
      </c>
      <c r="BN92" s="66" t="s">
        <v>1517</v>
      </c>
    </row>
    <row r="93" spans="1:66" ht="35.1" customHeight="1" x14ac:dyDescent="0.2">
      <c r="A93" s="33" t="s">
        <v>440</v>
      </c>
      <c r="B93" s="125"/>
      <c r="C93" s="33" t="s">
        <v>1485</v>
      </c>
      <c r="D93" s="33" t="s">
        <v>441</v>
      </c>
      <c r="E93" s="126">
        <v>1118</v>
      </c>
      <c r="F93" s="22">
        <v>28</v>
      </c>
      <c r="G93" s="22" t="s">
        <v>431</v>
      </c>
      <c r="H93" s="22">
        <v>28</v>
      </c>
      <c r="I93" s="22" t="s">
        <v>431</v>
      </c>
      <c r="J93" s="142">
        <v>28</v>
      </c>
      <c r="K93" s="142" t="s">
        <v>431</v>
      </c>
      <c r="L93" s="142" t="s">
        <v>1227</v>
      </c>
      <c r="M93" s="142" t="s">
        <v>1228</v>
      </c>
      <c r="N93" s="165" t="s">
        <v>1544</v>
      </c>
      <c r="O93" s="22" t="s">
        <v>634</v>
      </c>
      <c r="P93" s="22" t="s">
        <v>634</v>
      </c>
      <c r="Q93" s="22" t="str">
        <f>IFERROR(VLOOKUP(A93,'[1]Compil Arr.Eval+Surv'!$C$2:$M$187,11,FALSE),"")</f>
        <v/>
      </c>
      <c r="R93" s="98"/>
      <c r="S93" s="98" t="s">
        <v>1114</v>
      </c>
      <c r="T93" s="98" t="str">
        <f>IF(J93&lt;&gt;"","Etat chimique",IFERROR(VLOOKUP(A93,'[1]Compil Arr.Eval+Surv'!$C$2:$M$187,11,FALSE),""))</f>
        <v>Etat chimique</v>
      </c>
      <c r="U93" s="39" t="s">
        <v>896</v>
      </c>
      <c r="V93" s="39" t="s">
        <v>896</v>
      </c>
      <c r="W93" s="39">
        <v>8.2000000000000007E-3</v>
      </c>
      <c r="X93" s="39">
        <v>8.1999999999999998E-4</v>
      </c>
      <c r="Y93" s="39" t="s">
        <v>1193</v>
      </c>
      <c r="Z93" s="39" t="s">
        <v>790</v>
      </c>
      <c r="AA93" s="42" t="s">
        <v>1522</v>
      </c>
      <c r="AB93" s="42" t="s">
        <v>1191</v>
      </c>
      <c r="AC93" s="42" t="s">
        <v>929</v>
      </c>
      <c r="AD93" s="86" t="s">
        <v>1233</v>
      </c>
      <c r="AE93" s="146" t="s">
        <v>896</v>
      </c>
      <c r="AF93" s="86" t="s">
        <v>896</v>
      </c>
      <c r="AG93" s="146" t="s">
        <v>896</v>
      </c>
      <c r="AH93" s="86">
        <v>8.2000000000000007E-3</v>
      </c>
      <c r="AI93" s="86" t="s">
        <v>896</v>
      </c>
      <c r="AJ93" s="86" t="s">
        <v>896</v>
      </c>
      <c r="AK93" s="146" t="s">
        <v>896</v>
      </c>
      <c r="AL93" s="86" t="s">
        <v>896</v>
      </c>
      <c r="AM93" s="86">
        <v>8.1999999999999998E-4</v>
      </c>
      <c r="AN93" s="86" t="s">
        <v>896</v>
      </c>
      <c r="AO93" s="86" t="s">
        <v>896</v>
      </c>
      <c r="AP93" s="86" t="s">
        <v>896</v>
      </c>
      <c r="AQ93" s="71">
        <v>10</v>
      </c>
      <c r="AR93" s="72">
        <v>8.2000000000000007E-3</v>
      </c>
      <c r="AS93" s="72" t="s">
        <v>834</v>
      </c>
      <c r="AT93" s="72">
        <v>8.2000000000000007E-3</v>
      </c>
      <c r="AU93" s="55">
        <v>100</v>
      </c>
      <c r="AV93" s="55">
        <v>8.1999999999999998E-4</v>
      </c>
      <c r="AW93" s="55" t="s">
        <v>833</v>
      </c>
      <c r="AX93" s="55">
        <v>8.1999999999999998E-4</v>
      </c>
      <c r="AY93" s="48" t="s">
        <v>789</v>
      </c>
      <c r="AZ93" s="48">
        <v>42</v>
      </c>
      <c r="BA93" s="44" t="s">
        <v>789</v>
      </c>
      <c r="BB93" s="44">
        <v>4.2</v>
      </c>
      <c r="BC93" s="57" t="s">
        <v>790</v>
      </c>
      <c r="BD93" s="57" t="s">
        <v>275</v>
      </c>
      <c r="BE93" s="130" t="s">
        <v>275</v>
      </c>
      <c r="BF93" s="130" t="s">
        <v>275</v>
      </c>
      <c r="BG93" s="61" t="s">
        <v>790</v>
      </c>
      <c r="BH93" s="78" t="s">
        <v>791</v>
      </c>
      <c r="BI93" s="78" t="s">
        <v>791</v>
      </c>
      <c r="BJ93" s="78" t="s">
        <v>791</v>
      </c>
      <c r="BK93" s="65" t="s">
        <v>790</v>
      </c>
      <c r="BL93" s="131" t="s">
        <v>1196</v>
      </c>
      <c r="BM93" s="66" t="s">
        <v>1140</v>
      </c>
      <c r="BN93" s="66" t="s">
        <v>1517</v>
      </c>
    </row>
    <row r="94" spans="1:66" ht="35.1" customHeight="1" x14ac:dyDescent="0.2">
      <c r="A94" s="33" t="s">
        <v>438</v>
      </c>
      <c r="B94" s="125"/>
      <c r="C94" s="33" t="s">
        <v>1486</v>
      </c>
      <c r="D94" s="33" t="s">
        <v>439</v>
      </c>
      <c r="E94" s="126">
        <v>1117</v>
      </c>
      <c r="F94" s="22">
        <v>28</v>
      </c>
      <c r="G94" s="22" t="s">
        <v>431</v>
      </c>
      <c r="H94" s="22">
        <v>28</v>
      </c>
      <c r="I94" s="22" t="s">
        <v>431</v>
      </c>
      <c r="J94" s="142">
        <v>28</v>
      </c>
      <c r="K94" s="142" t="s">
        <v>431</v>
      </c>
      <c r="L94" s="142" t="s">
        <v>1227</v>
      </c>
      <c r="M94" s="142" t="s">
        <v>1228</v>
      </c>
      <c r="N94" s="165" t="s">
        <v>1544</v>
      </c>
      <c r="O94" s="22" t="s">
        <v>634</v>
      </c>
      <c r="P94" s="22" t="s">
        <v>634</v>
      </c>
      <c r="Q94" s="22" t="str">
        <f>IFERROR(VLOOKUP(A94,'[1]Compil Arr.Eval+Surv'!$C$2:$M$187,11,FALSE),"")</f>
        <v/>
      </c>
      <c r="R94" s="98"/>
      <c r="S94" s="98" t="s">
        <v>1114</v>
      </c>
      <c r="T94" s="98" t="str">
        <f>IF(J94&lt;&gt;"","Etat chimique",IFERROR(VLOOKUP(A94,'[1]Compil Arr.Eval+Surv'!$C$2:$M$187,11,FALSE),""))</f>
        <v>Etat chimique</v>
      </c>
      <c r="U94" s="39" t="s">
        <v>896</v>
      </c>
      <c r="V94" s="39" t="s">
        <v>896</v>
      </c>
      <c r="W94" s="39">
        <v>1.7000000000000001E-2</v>
      </c>
      <c r="X94" s="39">
        <v>1.7000000000000001E-2</v>
      </c>
      <c r="Y94" s="39" t="s">
        <v>1193</v>
      </c>
      <c r="Z94" s="39" t="s">
        <v>790</v>
      </c>
      <c r="AA94" s="42" t="s">
        <v>1522</v>
      </c>
      <c r="AB94" s="42" t="s">
        <v>1191</v>
      </c>
      <c r="AC94" s="42" t="s">
        <v>929</v>
      </c>
      <c r="AD94" s="86" t="s">
        <v>1233</v>
      </c>
      <c r="AE94" s="146" t="s">
        <v>896</v>
      </c>
      <c r="AF94" s="86" t="s">
        <v>896</v>
      </c>
      <c r="AG94" s="146" t="s">
        <v>896</v>
      </c>
      <c r="AH94" s="86">
        <v>1.7000000000000001E-2</v>
      </c>
      <c r="AI94" s="86" t="s">
        <v>896</v>
      </c>
      <c r="AJ94" s="86" t="s">
        <v>896</v>
      </c>
      <c r="AK94" s="146" t="s">
        <v>896</v>
      </c>
      <c r="AL94" s="86" t="s">
        <v>896</v>
      </c>
      <c r="AM94" s="86">
        <v>1.7000000000000001E-2</v>
      </c>
      <c r="AN94" s="86" t="s">
        <v>896</v>
      </c>
      <c r="AO94" s="86" t="s">
        <v>896</v>
      </c>
      <c r="AP94" s="86" t="s">
        <v>896</v>
      </c>
      <c r="AQ94" s="71">
        <v>10</v>
      </c>
      <c r="AR94" s="72">
        <v>1.7000000000000001E-2</v>
      </c>
      <c r="AS94" s="72" t="s">
        <v>834</v>
      </c>
      <c r="AT94" s="72">
        <v>1.7000000000000001E-2</v>
      </c>
      <c r="AU94" s="55">
        <v>10</v>
      </c>
      <c r="AV94" s="55">
        <v>1.7000000000000001E-2</v>
      </c>
      <c r="AW94" s="55" t="s">
        <v>833</v>
      </c>
      <c r="AX94" s="55">
        <v>1.7000000000000001E-2</v>
      </c>
      <c r="AY94" s="48" t="s">
        <v>789</v>
      </c>
      <c r="AZ94" s="48">
        <v>67.5</v>
      </c>
      <c r="BA94" s="44" t="s">
        <v>789</v>
      </c>
      <c r="BB94" s="44">
        <v>67.5</v>
      </c>
      <c r="BC94" s="57" t="s">
        <v>790</v>
      </c>
      <c r="BD94" s="57" t="s">
        <v>275</v>
      </c>
      <c r="BE94" s="130" t="s">
        <v>275</v>
      </c>
      <c r="BF94" s="130" t="s">
        <v>275</v>
      </c>
      <c r="BG94" s="61" t="s">
        <v>790</v>
      </c>
      <c r="BH94" s="78" t="s">
        <v>791</v>
      </c>
      <c r="BI94" s="78" t="s">
        <v>791</v>
      </c>
      <c r="BJ94" s="78" t="s">
        <v>791</v>
      </c>
      <c r="BK94" s="65" t="s">
        <v>790</v>
      </c>
      <c r="BL94" s="131" t="s">
        <v>1196</v>
      </c>
      <c r="BM94" s="66" t="s">
        <v>1140</v>
      </c>
      <c r="BN94" s="66" t="s">
        <v>1517</v>
      </c>
    </row>
    <row r="95" spans="1:66" ht="35.1" customHeight="1" x14ac:dyDescent="0.2">
      <c r="A95" s="33" t="s">
        <v>225</v>
      </c>
      <c r="B95" s="125"/>
      <c r="C95" s="33" t="s">
        <v>271</v>
      </c>
      <c r="D95" s="33" t="s">
        <v>271</v>
      </c>
      <c r="E95" s="126">
        <v>1377</v>
      </c>
      <c r="F95" s="22"/>
      <c r="G95" s="22"/>
      <c r="H95" s="22"/>
      <c r="I95" s="22"/>
      <c r="J95" s="142"/>
      <c r="K95" s="142"/>
      <c r="L95" s="142"/>
      <c r="M95" s="142"/>
      <c r="N95" s="165"/>
      <c r="O95" s="22"/>
      <c r="P95" s="22"/>
      <c r="Q95" s="22" t="str">
        <f>IFERROR(VLOOKUP(A95,'[1]Compil Arr.Eval+Surv'!$C$2:$M$187,11,FALSE),"")</f>
        <v>SPAS Cat. B</v>
      </c>
      <c r="R95" s="98"/>
      <c r="S95" s="98"/>
      <c r="T95" s="98" t="str">
        <f>IF(J95&lt;&gt;"","Etat chimique",IFERROR(VLOOKUP(A95,'[1]Compil Arr.Eval+Surv'!$C$2:$M$187,11,FALSE),""))</f>
        <v>SPAS Cat. B</v>
      </c>
      <c r="U95" s="39" t="s">
        <v>790</v>
      </c>
      <c r="V95" s="39" t="s">
        <v>790</v>
      </c>
      <c r="W95" s="39" t="s">
        <v>790</v>
      </c>
      <c r="X95" s="39" t="s">
        <v>790</v>
      </c>
      <c r="Y95" s="39" t="s">
        <v>790</v>
      </c>
      <c r="Z95" s="39" t="s">
        <v>790</v>
      </c>
      <c r="AA95" s="42" t="s">
        <v>1259</v>
      </c>
      <c r="AB95" s="42" t="s">
        <v>921</v>
      </c>
      <c r="AC95" s="42" t="s">
        <v>776</v>
      </c>
      <c r="AD95" s="86" t="s">
        <v>276</v>
      </c>
      <c r="AE95" s="146" t="s">
        <v>791</v>
      </c>
      <c r="AF95" s="86" t="s">
        <v>790</v>
      </c>
      <c r="AG95" s="146" t="s">
        <v>791</v>
      </c>
      <c r="AH95" s="86" t="s">
        <v>791</v>
      </c>
      <c r="AI95" s="86" t="s">
        <v>275</v>
      </c>
      <c r="AJ95" s="86" t="s">
        <v>790</v>
      </c>
      <c r="AK95" s="146" t="s">
        <v>791</v>
      </c>
      <c r="AL95" s="86" t="s">
        <v>790</v>
      </c>
      <c r="AM95" s="86" t="s">
        <v>791</v>
      </c>
      <c r="AN95" s="86" t="s">
        <v>275</v>
      </c>
      <c r="AO95" s="86" t="s">
        <v>790</v>
      </c>
      <c r="AP95" s="86" t="s">
        <v>818</v>
      </c>
      <c r="AQ95" s="71">
        <v>100</v>
      </c>
      <c r="AR95" s="72">
        <v>0.04</v>
      </c>
      <c r="AS95" s="72" t="s">
        <v>790</v>
      </c>
      <c r="AT95" s="72" t="s">
        <v>791</v>
      </c>
      <c r="AU95" s="55" t="s">
        <v>790</v>
      </c>
      <c r="AV95" s="55" t="s">
        <v>791</v>
      </c>
      <c r="AW95" s="55" t="s">
        <v>790</v>
      </c>
      <c r="AX95" s="55" t="s">
        <v>791</v>
      </c>
      <c r="AY95" s="48" t="s">
        <v>789</v>
      </c>
      <c r="AZ95" s="48" t="s">
        <v>275</v>
      </c>
      <c r="BA95" s="44" t="s">
        <v>789</v>
      </c>
      <c r="BB95" s="44" t="s">
        <v>275</v>
      </c>
      <c r="BC95" s="57" t="s">
        <v>790</v>
      </c>
      <c r="BD95" s="57" t="s">
        <v>791</v>
      </c>
      <c r="BE95" s="130" t="s">
        <v>791</v>
      </c>
      <c r="BF95" s="130" t="s">
        <v>791</v>
      </c>
      <c r="BG95" s="61" t="s">
        <v>790</v>
      </c>
      <c r="BH95" s="78" t="s">
        <v>791</v>
      </c>
      <c r="BI95" s="78" t="s">
        <v>791</v>
      </c>
      <c r="BJ95" s="78" t="s">
        <v>791</v>
      </c>
      <c r="BK95" s="65" t="s">
        <v>790</v>
      </c>
      <c r="BL95" s="131" t="s">
        <v>792</v>
      </c>
      <c r="BM95" s="66" t="s">
        <v>276</v>
      </c>
      <c r="BN95" s="66"/>
    </row>
    <row r="96" spans="1:66" ht="35.1" customHeight="1" x14ac:dyDescent="0.2">
      <c r="A96" s="33" t="s">
        <v>426</v>
      </c>
      <c r="B96" s="125"/>
      <c r="C96" s="33" t="s">
        <v>425</v>
      </c>
      <c r="D96" s="33" t="s">
        <v>425</v>
      </c>
      <c r="E96" s="126">
        <v>1119</v>
      </c>
      <c r="F96" s="22"/>
      <c r="G96" s="22"/>
      <c r="H96" s="22">
        <v>39</v>
      </c>
      <c r="I96" s="22" t="s">
        <v>687</v>
      </c>
      <c r="J96" s="142">
        <v>39</v>
      </c>
      <c r="K96" s="142" t="s">
        <v>687</v>
      </c>
      <c r="L96" s="142"/>
      <c r="M96" s="142"/>
      <c r="N96" s="165"/>
      <c r="O96" s="22"/>
      <c r="P96" s="22" t="s">
        <v>634</v>
      </c>
      <c r="Q96" s="22" t="str">
        <f>IFERROR(VLOOKUP(A96,'[1]Compil Arr.Eval+Surv'!$C$2:$M$187,11,FALSE),"")</f>
        <v/>
      </c>
      <c r="R96" s="98"/>
      <c r="S96" s="98" t="s">
        <v>1262</v>
      </c>
      <c r="T96" s="98" t="str">
        <f>IF(J96&lt;&gt;"","Etat chimique",IFERROR(VLOOKUP(A96,'[1]Compil Arr.Eval+Surv'!$C$2:$M$187,11,FALSE),""))</f>
        <v>Etat chimique</v>
      </c>
      <c r="U96" s="39">
        <v>1.2E-2</v>
      </c>
      <c r="V96" s="39">
        <v>1.1999999999999999E-3</v>
      </c>
      <c r="W96" s="39">
        <v>0.04</v>
      </c>
      <c r="X96" s="39">
        <v>4.0000000000000001E-3</v>
      </c>
      <c r="Y96" s="39" t="s">
        <v>818</v>
      </c>
      <c r="Z96" s="39" t="s">
        <v>790</v>
      </c>
      <c r="AA96" s="42" t="s">
        <v>1522</v>
      </c>
      <c r="AB96" s="42" t="s">
        <v>891</v>
      </c>
      <c r="AC96" s="42" t="s">
        <v>929</v>
      </c>
      <c r="AD96" s="86" t="s">
        <v>276</v>
      </c>
      <c r="AE96" s="146">
        <v>1.2500000000000001E-2</v>
      </c>
      <c r="AF96" s="86" t="s">
        <v>854</v>
      </c>
      <c r="AG96" s="146">
        <v>1.2500000000000001E-2</v>
      </c>
      <c r="AH96" s="86">
        <v>0.04</v>
      </c>
      <c r="AI96" s="86">
        <v>1.2500000000000001E-2</v>
      </c>
      <c r="AJ96" s="86" t="s">
        <v>854</v>
      </c>
      <c r="AK96" s="146">
        <v>1.25E-3</v>
      </c>
      <c r="AL96" s="86" t="s">
        <v>854</v>
      </c>
      <c r="AM96" s="86">
        <v>4.0000000000000001E-3</v>
      </c>
      <c r="AN96" s="86">
        <v>1.25E-3</v>
      </c>
      <c r="AO96" s="86" t="s">
        <v>854</v>
      </c>
      <c r="AP96" s="86" t="s">
        <v>818</v>
      </c>
      <c r="AQ96" s="71">
        <v>10</v>
      </c>
      <c r="AR96" s="72">
        <v>1.2500000000000001E-2</v>
      </c>
      <c r="AS96" s="72">
        <v>3</v>
      </c>
      <c r="AT96" s="72">
        <v>0.04</v>
      </c>
      <c r="AU96" s="55">
        <v>100</v>
      </c>
      <c r="AV96" s="55">
        <v>1.25E-3</v>
      </c>
      <c r="AW96" s="55">
        <v>30</v>
      </c>
      <c r="AX96" s="55">
        <v>4.0000000000000001E-3</v>
      </c>
      <c r="AY96" s="48" t="s">
        <v>789</v>
      </c>
      <c r="AZ96" s="48">
        <v>0.33</v>
      </c>
      <c r="BA96" s="44" t="s">
        <v>789</v>
      </c>
      <c r="BB96" s="44">
        <v>3.3000000000000002E-2</v>
      </c>
      <c r="BC96" s="57">
        <v>30</v>
      </c>
      <c r="BD96" s="57">
        <v>25000</v>
      </c>
      <c r="BE96" s="130">
        <v>16.7</v>
      </c>
      <c r="BF96" s="130">
        <v>16.7</v>
      </c>
      <c r="BG96" s="61">
        <v>100</v>
      </c>
      <c r="BH96" s="78">
        <v>18261</v>
      </c>
      <c r="BI96" s="78">
        <v>12.2</v>
      </c>
      <c r="BJ96" s="78">
        <v>12.2</v>
      </c>
      <c r="BK96" s="65" t="s">
        <v>790</v>
      </c>
      <c r="BL96" s="131">
        <v>0.1</v>
      </c>
      <c r="BM96" s="66" t="s">
        <v>1140</v>
      </c>
      <c r="BN96" s="66" t="s">
        <v>1517</v>
      </c>
    </row>
    <row r="97" spans="1:266" ht="35.1" customHeight="1" x14ac:dyDescent="0.2">
      <c r="A97" s="33" t="s">
        <v>76</v>
      </c>
      <c r="B97" s="125"/>
      <c r="C97" s="33" t="s">
        <v>1167</v>
      </c>
      <c r="D97" s="33" t="s">
        <v>1167</v>
      </c>
      <c r="E97" s="126">
        <v>1120</v>
      </c>
      <c r="F97" s="22"/>
      <c r="G97" s="22"/>
      <c r="H97" s="22"/>
      <c r="I97" s="22"/>
      <c r="J97" s="142">
        <v>50</v>
      </c>
      <c r="K97" s="142" t="s">
        <v>687</v>
      </c>
      <c r="L97" s="142"/>
      <c r="M97" s="142" t="s">
        <v>1228</v>
      </c>
      <c r="N97" s="165" t="s">
        <v>276</v>
      </c>
      <c r="O97" s="22"/>
      <c r="P97" s="22"/>
      <c r="Q97" s="22" t="str">
        <f>IFERROR(VLOOKUP(A97,'[1]Compil Arr.Eval+Surv'!$C$2:$M$187,11,FALSE),"")</f>
        <v>SPAS Cat. C</v>
      </c>
      <c r="R97" s="98"/>
      <c r="S97" s="98" t="s">
        <v>1261</v>
      </c>
      <c r="T97" s="98" t="str">
        <f>IF(J97&lt;&gt;"","Etat chimique",IFERROR(VLOOKUP(A97,'[1]Compil Arr.Eval+Surv'!$C$2:$M$187,11,FALSE),""))</f>
        <v>Etat chimique</v>
      </c>
      <c r="U97" s="39">
        <v>9.5000000000000005E-5</v>
      </c>
      <c r="V97" s="39">
        <v>9.5000000000000005E-6</v>
      </c>
      <c r="W97" s="39">
        <v>1.0999999999999999E-2</v>
      </c>
      <c r="X97" s="39">
        <v>1E-3</v>
      </c>
      <c r="Y97" s="39" t="s">
        <v>818</v>
      </c>
      <c r="Z97" s="39" t="s">
        <v>790</v>
      </c>
      <c r="AA97" s="42" t="s">
        <v>1522</v>
      </c>
      <c r="AB97" s="42" t="s">
        <v>1190</v>
      </c>
      <c r="AC97" s="42" t="s">
        <v>1286</v>
      </c>
      <c r="AD97" s="86" t="s">
        <v>276</v>
      </c>
      <c r="AE97" s="146">
        <v>9.5000000000000005E-5</v>
      </c>
      <c r="AF97" s="86" t="s">
        <v>854</v>
      </c>
      <c r="AG97" s="146">
        <v>9.5000000000000005E-5</v>
      </c>
      <c r="AH97" s="86">
        <v>1.0999999999999999E-2</v>
      </c>
      <c r="AI97" s="86">
        <v>9.5000000000000005E-5</v>
      </c>
      <c r="AJ97" s="86" t="s">
        <v>854</v>
      </c>
      <c r="AK97" s="146">
        <v>9.5000000000000005E-6</v>
      </c>
      <c r="AL97" s="86" t="s">
        <v>854</v>
      </c>
      <c r="AM97" s="86">
        <v>1E-3</v>
      </c>
      <c r="AN97" s="86">
        <v>9.5000000000000005E-6</v>
      </c>
      <c r="AO97" s="86" t="s">
        <v>854</v>
      </c>
      <c r="AP97" s="86" t="s">
        <v>818</v>
      </c>
      <c r="AQ97" s="71">
        <v>10</v>
      </c>
      <c r="AR97" s="72">
        <v>9.5000000000000005E-5</v>
      </c>
      <c r="AS97" s="72">
        <v>10</v>
      </c>
      <c r="AT97" s="72">
        <v>1.0999999999999999E-2</v>
      </c>
      <c r="AU97" s="55">
        <v>100</v>
      </c>
      <c r="AV97" s="55">
        <v>9.5000000000000005E-6</v>
      </c>
      <c r="AW97" s="55">
        <v>100</v>
      </c>
      <c r="AX97" s="55">
        <v>1E-3</v>
      </c>
      <c r="AY97" s="48">
        <v>10</v>
      </c>
      <c r="AZ97" s="48">
        <v>0.107</v>
      </c>
      <c r="BA97" s="44">
        <v>50</v>
      </c>
      <c r="BB97" s="44">
        <v>2.1000000000000001E-2</v>
      </c>
      <c r="BC97" s="57">
        <v>100</v>
      </c>
      <c r="BD97" s="57" t="s">
        <v>1290</v>
      </c>
      <c r="BE97" s="130" t="s">
        <v>1291</v>
      </c>
      <c r="BF97" s="130" t="s">
        <v>1058</v>
      </c>
      <c r="BG97" s="61">
        <v>100</v>
      </c>
      <c r="BH97" s="78">
        <v>1.84</v>
      </c>
      <c r="BI97" s="78">
        <v>1.08</v>
      </c>
      <c r="BJ97" s="78" t="s">
        <v>1058</v>
      </c>
      <c r="BK97" s="65" t="s">
        <v>790</v>
      </c>
      <c r="BL97" s="131">
        <v>0.1</v>
      </c>
      <c r="BM97" s="66" t="s">
        <v>1140</v>
      </c>
      <c r="BN97" s="66" t="s">
        <v>1517</v>
      </c>
    </row>
    <row r="98" spans="1:266" ht="35.1" customHeight="1" x14ac:dyDescent="0.2">
      <c r="A98" s="33" t="s">
        <v>290</v>
      </c>
      <c r="B98" s="125"/>
      <c r="C98" s="33" t="s">
        <v>902</v>
      </c>
      <c r="D98" s="33" t="s">
        <v>1316</v>
      </c>
      <c r="E98" s="126">
        <v>1584</v>
      </c>
      <c r="F98" s="22"/>
      <c r="G98" s="22"/>
      <c r="H98" s="22"/>
      <c r="I98" s="22"/>
      <c r="J98" s="142"/>
      <c r="K98" s="142"/>
      <c r="L98" s="142"/>
      <c r="M98" s="142"/>
      <c r="N98" s="165"/>
      <c r="O98" s="22"/>
      <c r="P98" s="22" t="s">
        <v>633</v>
      </c>
      <c r="Q98" s="22" t="str">
        <f>IFERROR(VLOOKUP(A98,'[1]Compil Arr.Eval+Surv'!$C$2:$M$187,11,FALSE),"")</f>
        <v>PSEE &amp; SPAS Cat. A</v>
      </c>
      <c r="R98" s="98"/>
      <c r="S98" s="98"/>
      <c r="T98" s="98" t="str">
        <f>IF(J98&lt;&gt;"","Etat chimique",IFERROR(VLOOKUP(A98,'[1]Compil Arr.Eval+Surv'!$C$2:$M$187,11,FALSE),""))</f>
        <v>PSEE &amp; SPAS Cat. A</v>
      </c>
      <c r="U98" s="39" t="s">
        <v>790</v>
      </c>
      <c r="V98" s="39" t="s">
        <v>790</v>
      </c>
      <c r="W98" s="39" t="s">
        <v>790</v>
      </c>
      <c r="X98" s="39" t="s">
        <v>790</v>
      </c>
      <c r="Y98" s="39" t="s">
        <v>790</v>
      </c>
      <c r="Z98" s="39">
        <f>AI98</f>
        <v>3.3</v>
      </c>
      <c r="AA98" s="42" t="s">
        <v>1100</v>
      </c>
      <c r="AB98" s="42" t="s">
        <v>918</v>
      </c>
      <c r="AC98" s="42">
        <v>41376</v>
      </c>
      <c r="AD98" s="86" t="s">
        <v>862</v>
      </c>
      <c r="AE98" s="146">
        <v>0.9</v>
      </c>
      <c r="AF98" s="86" t="s">
        <v>1234</v>
      </c>
      <c r="AG98" s="146">
        <v>0.9</v>
      </c>
      <c r="AH98" s="86">
        <v>4</v>
      </c>
      <c r="AI98" s="86">
        <v>3.3</v>
      </c>
      <c r="AJ98" s="86" t="s">
        <v>1211</v>
      </c>
      <c r="AK98" s="146">
        <v>0.34</v>
      </c>
      <c r="AL98" s="86" t="s">
        <v>854</v>
      </c>
      <c r="AM98" s="86">
        <v>0.4</v>
      </c>
      <c r="AN98" s="86">
        <v>0.34</v>
      </c>
      <c r="AO98" s="86" t="s">
        <v>854</v>
      </c>
      <c r="AP98" s="86" t="s">
        <v>818</v>
      </c>
      <c r="AQ98" s="71">
        <v>50</v>
      </c>
      <c r="AR98" s="72">
        <v>3.4</v>
      </c>
      <c r="AS98" s="72">
        <v>100</v>
      </c>
      <c r="AT98" s="72">
        <v>4</v>
      </c>
      <c r="AU98" s="55">
        <v>500</v>
      </c>
      <c r="AV98" s="55">
        <v>0.34</v>
      </c>
      <c r="AW98" s="55">
        <v>1000</v>
      </c>
      <c r="AX98" s="55">
        <v>0.4</v>
      </c>
      <c r="AY98" s="48" t="s">
        <v>789</v>
      </c>
      <c r="AZ98" s="48">
        <v>154</v>
      </c>
      <c r="BA98" s="44" t="s">
        <v>789</v>
      </c>
      <c r="BB98" s="44">
        <v>15.4</v>
      </c>
      <c r="BC98" s="57">
        <v>30</v>
      </c>
      <c r="BD98" s="57">
        <v>1666</v>
      </c>
      <c r="BE98" s="130">
        <v>3.3</v>
      </c>
      <c r="BF98" s="130">
        <v>3.3</v>
      </c>
      <c r="BG98" s="61" t="s">
        <v>751</v>
      </c>
      <c r="BH98" s="78">
        <v>463</v>
      </c>
      <c r="BI98" s="78">
        <v>0.9</v>
      </c>
      <c r="BJ98" s="78">
        <v>0.9</v>
      </c>
      <c r="BK98" s="65" t="s">
        <v>751</v>
      </c>
      <c r="BL98" s="131">
        <v>26</v>
      </c>
      <c r="BM98" s="66" t="s">
        <v>1156</v>
      </c>
      <c r="BN98" s="66"/>
    </row>
    <row r="99" spans="1:266" ht="35.1" customHeight="1" x14ac:dyDescent="0.2">
      <c r="A99" s="33" t="s">
        <v>1168</v>
      </c>
      <c r="B99" s="125"/>
      <c r="C99" s="33" t="s">
        <v>1169</v>
      </c>
      <c r="D99" s="33" t="s">
        <v>1317</v>
      </c>
      <c r="E99" s="126">
        <v>2766</v>
      </c>
      <c r="F99" s="22"/>
      <c r="G99" s="22"/>
      <c r="H99" s="22"/>
      <c r="I99" s="22"/>
      <c r="J99" s="142">
        <v>51</v>
      </c>
      <c r="K99" s="142" t="s">
        <v>431</v>
      </c>
      <c r="L99" s="142"/>
      <c r="M99" s="142"/>
      <c r="N99" s="165" t="s">
        <v>276</v>
      </c>
      <c r="O99" s="22"/>
      <c r="P99" s="22"/>
      <c r="Q99" s="22"/>
      <c r="R99" s="98"/>
      <c r="S99" s="98" t="s">
        <v>1261</v>
      </c>
      <c r="T99" s="98" t="str">
        <f>IF(J99&lt;&gt;"","Etat chimique",IFERROR(VLOOKUP(A99,'[1]Compil Arr.Eval+Surv'!$C$2:$M$187,11,FALSE),""))</f>
        <v>Etat chimique</v>
      </c>
      <c r="U99" s="39">
        <v>1.7000000000000001E-4</v>
      </c>
      <c r="V99" s="39">
        <v>1.7000000000000001E-4</v>
      </c>
      <c r="W99" s="39">
        <v>130</v>
      </c>
      <c r="X99" s="39">
        <v>51</v>
      </c>
      <c r="Y99" s="39">
        <v>2.5000000000000001E-2</v>
      </c>
      <c r="Z99" s="39" t="s">
        <v>790</v>
      </c>
      <c r="AA99" s="42" t="s">
        <v>1522</v>
      </c>
      <c r="AB99" s="42" t="s">
        <v>1528</v>
      </c>
      <c r="AC99" s="42" t="s">
        <v>929</v>
      </c>
      <c r="AD99" s="86" t="s">
        <v>276</v>
      </c>
      <c r="AE99" s="146">
        <v>1.7000000000000001E-4</v>
      </c>
      <c r="AF99" s="86" t="s">
        <v>1234</v>
      </c>
      <c r="AG99" s="146">
        <v>1.7000000000000001E-4</v>
      </c>
      <c r="AH99" s="86">
        <v>129</v>
      </c>
      <c r="AI99" s="86">
        <v>2.16</v>
      </c>
      <c r="AJ99" s="86" t="s">
        <v>854</v>
      </c>
      <c r="AK99" s="146">
        <v>1.7000000000000001E-4</v>
      </c>
      <c r="AL99" s="86" t="s">
        <v>1234</v>
      </c>
      <c r="AM99" s="86">
        <v>51</v>
      </c>
      <c r="AN99" s="86">
        <v>2.16</v>
      </c>
      <c r="AO99" s="86" t="s">
        <v>854</v>
      </c>
      <c r="AP99" s="86">
        <v>2.5000000000000001E-2</v>
      </c>
      <c r="AQ99" s="71" t="s">
        <v>1268</v>
      </c>
      <c r="AR99" s="72">
        <v>2.16</v>
      </c>
      <c r="AS99" s="72" t="s">
        <v>1281</v>
      </c>
      <c r="AT99" s="72">
        <v>129</v>
      </c>
      <c r="AU99" s="55" t="s">
        <v>1268</v>
      </c>
      <c r="AV99" s="55">
        <v>2.16</v>
      </c>
      <c r="AW99" s="55" t="s">
        <v>1281</v>
      </c>
      <c r="AX99" s="55">
        <v>51</v>
      </c>
      <c r="AY99" s="48">
        <v>10</v>
      </c>
      <c r="AZ99" s="48">
        <v>820</v>
      </c>
      <c r="BA99" s="44">
        <v>50</v>
      </c>
      <c r="BB99" s="44">
        <v>160</v>
      </c>
      <c r="BC99" s="57">
        <v>10</v>
      </c>
      <c r="BD99" s="57" t="s">
        <v>1278</v>
      </c>
      <c r="BE99" s="130" t="s">
        <v>1279</v>
      </c>
      <c r="BF99" s="130" t="s">
        <v>1280</v>
      </c>
      <c r="BG99" s="61" t="s">
        <v>1113</v>
      </c>
      <c r="BH99" s="78">
        <v>2.5000000000000001E-2</v>
      </c>
      <c r="BI99" s="78" t="s">
        <v>1529</v>
      </c>
      <c r="BJ99" s="78">
        <v>3.4E-5</v>
      </c>
      <c r="BK99" s="65" t="s">
        <v>790</v>
      </c>
      <c r="BL99" s="131">
        <v>2.5</v>
      </c>
      <c r="BM99" s="66" t="s">
        <v>1530</v>
      </c>
      <c r="BN99" s="66" t="s">
        <v>1517</v>
      </c>
    </row>
    <row r="100" spans="1:266" ht="35.1" customHeight="1" x14ac:dyDescent="0.2">
      <c r="A100" s="33" t="s">
        <v>226</v>
      </c>
      <c r="B100" s="125"/>
      <c r="C100" s="33" t="s">
        <v>161</v>
      </c>
      <c r="D100" s="33" t="s">
        <v>1318</v>
      </c>
      <c r="E100" s="126">
        <v>1362</v>
      </c>
      <c r="F100" s="22"/>
      <c r="G100" s="22"/>
      <c r="H100" s="22"/>
      <c r="I100" s="22"/>
      <c r="J100" s="142"/>
      <c r="K100" s="142"/>
      <c r="L100" s="142"/>
      <c r="M100" s="142"/>
      <c r="N100" s="165"/>
      <c r="O100" s="22"/>
      <c r="P100" s="22"/>
      <c r="Q100" s="22" t="str">
        <f>IFERROR(VLOOKUP(A100,'[1]Compil Arr.Eval+Surv'!$C$2:$M$187,11,FALSE),"")</f>
        <v/>
      </c>
      <c r="R100" s="98"/>
      <c r="S100" s="98"/>
      <c r="T100" s="98" t="str">
        <f>IF(J100&lt;&gt;"","Etat chimique",IFERROR(VLOOKUP(A100,'[1]Compil Arr.Eval+Surv'!$C$2:$M$187,11,FALSE),""))</f>
        <v/>
      </c>
      <c r="U100" s="39" t="s">
        <v>790</v>
      </c>
      <c r="V100" s="39" t="s">
        <v>790</v>
      </c>
      <c r="W100" s="39" t="s">
        <v>790</v>
      </c>
      <c r="X100" s="39" t="s">
        <v>790</v>
      </c>
      <c r="Y100" s="39" t="s">
        <v>790</v>
      </c>
      <c r="Z100" s="39" t="s">
        <v>790</v>
      </c>
      <c r="AA100" s="42" t="s">
        <v>1259</v>
      </c>
      <c r="AB100" s="42" t="s">
        <v>921</v>
      </c>
      <c r="AC100" s="42" t="s">
        <v>780</v>
      </c>
      <c r="AD100" s="86" t="s">
        <v>276</v>
      </c>
      <c r="AE100" s="146" t="s">
        <v>791</v>
      </c>
      <c r="AF100" s="86" t="s">
        <v>790</v>
      </c>
      <c r="AG100" s="146" t="s">
        <v>791</v>
      </c>
      <c r="AH100" s="86" t="s">
        <v>791</v>
      </c>
      <c r="AI100" s="86" t="s">
        <v>275</v>
      </c>
      <c r="AJ100" s="86" t="s">
        <v>790</v>
      </c>
      <c r="AK100" s="146" t="s">
        <v>791</v>
      </c>
      <c r="AL100" s="86" t="s">
        <v>790</v>
      </c>
      <c r="AM100" s="86" t="s">
        <v>791</v>
      </c>
      <c r="AN100" s="86" t="s">
        <v>275</v>
      </c>
      <c r="AO100" s="86" t="s">
        <v>790</v>
      </c>
      <c r="AP100" s="86" t="s">
        <v>818</v>
      </c>
      <c r="AQ100" s="71" t="s">
        <v>136</v>
      </c>
      <c r="AR100" s="72">
        <v>218.5</v>
      </c>
      <c r="AS100" s="72" t="s">
        <v>790</v>
      </c>
      <c r="AT100" s="72" t="s">
        <v>791</v>
      </c>
      <c r="AU100" s="55" t="s">
        <v>790</v>
      </c>
      <c r="AV100" s="55" t="s">
        <v>791</v>
      </c>
      <c r="AW100" s="55" t="s">
        <v>790</v>
      </c>
      <c r="AX100" s="55" t="s">
        <v>791</v>
      </c>
      <c r="AY100" s="48" t="s">
        <v>789</v>
      </c>
      <c r="AZ100" s="48" t="s">
        <v>275</v>
      </c>
      <c r="BA100" s="44" t="s">
        <v>789</v>
      </c>
      <c r="BB100" s="44" t="s">
        <v>275</v>
      </c>
      <c r="BC100" s="57" t="s">
        <v>790</v>
      </c>
      <c r="BD100" s="57" t="s">
        <v>791</v>
      </c>
      <c r="BE100" s="130" t="s">
        <v>791</v>
      </c>
      <c r="BF100" s="130" t="s">
        <v>791</v>
      </c>
      <c r="BG100" s="61" t="s">
        <v>790</v>
      </c>
      <c r="BH100" s="78" t="s">
        <v>791</v>
      </c>
      <c r="BI100" s="78" t="s">
        <v>791</v>
      </c>
      <c r="BJ100" s="78" t="s">
        <v>791</v>
      </c>
      <c r="BK100" s="65" t="s">
        <v>790</v>
      </c>
      <c r="BL100" s="131">
        <v>1500</v>
      </c>
      <c r="BM100" s="66" t="s">
        <v>1140</v>
      </c>
      <c r="BN100" s="66" t="s">
        <v>1517</v>
      </c>
    </row>
    <row r="101" spans="1:266" ht="35.1" customHeight="1" x14ac:dyDescent="0.2">
      <c r="A101" s="33" t="s">
        <v>758</v>
      </c>
      <c r="B101" s="125"/>
      <c r="C101" s="33" t="s">
        <v>1487</v>
      </c>
      <c r="D101" s="33" t="s">
        <v>903</v>
      </c>
      <c r="E101" s="126">
        <v>5526</v>
      </c>
      <c r="F101" s="22"/>
      <c r="G101" s="22"/>
      <c r="H101" s="22"/>
      <c r="I101" s="22"/>
      <c r="J101" s="142"/>
      <c r="K101" s="142"/>
      <c r="L101" s="142"/>
      <c r="M101" s="142"/>
      <c r="N101" s="165"/>
      <c r="O101" s="22"/>
      <c r="P101" s="22" t="s">
        <v>633</v>
      </c>
      <c r="Q101" s="22" t="str">
        <f>IFERROR(VLOOKUP(A101,'[1]Compil Arr.Eval+Surv'!$C$2:$M$187,11,FALSE),"")</f>
        <v>PSEE &amp; SPAS Cat. A</v>
      </c>
      <c r="R101" s="98"/>
      <c r="S101" s="98"/>
      <c r="T101" s="98" t="str">
        <f>IF(J101&lt;&gt;"","Etat chimique",IFERROR(VLOOKUP(A101,'[1]Compil Arr.Eval+Surv'!$C$2:$M$187,11,FALSE),""))</f>
        <v>PSEE &amp; SPAS Cat. A</v>
      </c>
      <c r="U101" s="39" t="s">
        <v>790</v>
      </c>
      <c r="V101" s="39" t="s">
        <v>790</v>
      </c>
      <c r="W101" s="39" t="s">
        <v>790</v>
      </c>
      <c r="X101" s="39" t="s">
        <v>790</v>
      </c>
      <c r="Y101" s="39" t="s">
        <v>790</v>
      </c>
      <c r="Z101" s="39">
        <f>AI101</f>
        <v>11.6</v>
      </c>
      <c r="AA101" s="42" t="s">
        <v>1100</v>
      </c>
      <c r="AB101" s="42" t="s">
        <v>919</v>
      </c>
      <c r="AC101" s="42">
        <v>41600</v>
      </c>
      <c r="AD101" s="86" t="s">
        <v>862</v>
      </c>
      <c r="AE101" s="146">
        <v>11.6</v>
      </c>
      <c r="AF101" s="86" t="s">
        <v>854</v>
      </c>
      <c r="AG101" s="146">
        <v>0.1</v>
      </c>
      <c r="AH101" s="86">
        <v>20</v>
      </c>
      <c r="AI101" s="86">
        <v>11.6</v>
      </c>
      <c r="AJ101" s="86" t="s">
        <v>854</v>
      </c>
      <c r="AK101" s="146">
        <v>1.1599999999999999</v>
      </c>
      <c r="AL101" s="86" t="s">
        <v>854</v>
      </c>
      <c r="AM101" s="86">
        <v>10</v>
      </c>
      <c r="AN101" s="86">
        <v>1.1599999999999999</v>
      </c>
      <c r="AO101" s="86" t="s">
        <v>854</v>
      </c>
      <c r="AP101" s="86" t="s">
        <v>818</v>
      </c>
      <c r="AQ101" s="71">
        <v>10</v>
      </c>
      <c r="AR101" s="72">
        <v>11.6</v>
      </c>
      <c r="AS101" s="72">
        <v>50</v>
      </c>
      <c r="AT101" s="72">
        <v>20</v>
      </c>
      <c r="AU101" s="55">
        <v>100</v>
      </c>
      <c r="AV101" s="55">
        <v>1.1599999999999999</v>
      </c>
      <c r="AW101" s="55">
        <v>100</v>
      </c>
      <c r="AX101" s="55">
        <v>10</v>
      </c>
      <c r="AY101" s="48">
        <v>100</v>
      </c>
      <c r="AZ101" s="48">
        <v>970</v>
      </c>
      <c r="BA101" s="44">
        <v>1000</v>
      </c>
      <c r="BB101" s="44">
        <v>97</v>
      </c>
      <c r="BC101" s="57">
        <v>30</v>
      </c>
      <c r="BD101" s="57">
        <v>10000</v>
      </c>
      <c r="BE101" s="130">
        <v>140</v>
      </c>
      <c r="BF101" s="130">
        <v>140</v>
      </c>
      <c r="BG101" s="61">
        <v>100</v>
      </c>
      <c r="BH101" s="78">
        <v>13269</v>
      </c>
      <c r="BI101" s="78">
        <v>190</v>
      </c>
      <c r="BJ101" s="78">
        <v>190</v>
      </c>
      <c r="BK101" s="65" t="s">
        <v>790</v>
      </c>
      <c r="BL101" s="131">
        <v>0.1</v>
      </c>
      <c r="BM101" s="66" t="s">
        <v>1140</v>
      </c>
      <c r="BN101" s="66" t="s">
        <v>1517</v>
      </c>
    </row>
    <row r="102" spans="1:266" ht="35.1" customHeight="1" x14ac:dyDescent="0.2">
      <c r="A102" s="33" t="s">
        <v>77</v>
      </c>
      <c r="B102" s="125"/>
      <c r="C102" s="33" t="s">
        <v>16</v>
      </c>
      <c r="D102" s="33" t="s">
        <v>16</v>
      </c>
      <c r="E102" s="126">
        <v>1686</v>
      </c>
      <c r="F102" s="22"/>
      <c r="G102" s="22"/>
      <c r="H102" s="22"/>
      <c r="I102" s="22"/>
      <c r="J102" s="142"/>
      <c r="K102" s="142"/>
      <c r="L102" s="142"/>
      <c r="M102" s="142"/>
      <c r="N102" s="165"/>
      <c r="O102" s="22"/>
      <c r="P102" s="22"/>
      <c r="Q102" s="22" t="str">
        <f>IFERROR(VLOOKUP(A102,'[1]Compil Arr.Eval+Surv'!$C$2:$M$187,11,FALSE),"")</f>
        <v/>
      </c>
      <c r="R102" s="98"/>
      <c r="S102" s="98"/>
      <c r="T102" s="98" t="str">
        <f>IF(J102&lt;&gt;"","Etat chimique",IFERROR(VLOOKUP(A102,'[1]Compil Arr.Eval+Surv'!$C$2:$M$187,11,FALSE),""))</f>
        <v/>
      </c>
      <c r="U102" s="39" t="s">
        <v>790</v>
      </c>
      <c r="V102" s="39" t="s">
        <v>790</v>
      </c>
      <c r="W102" s="39" t="s">
        <v>790</v>
      </c>
      <c r="X102" s="39" t="s">
        <v>790</v>
      </c>
      <c r="Y102" s="39" t="s">
        <v>790</v>
      </c>
      <c r="Z102" s="39" t="s">
        <v>790</v>
      </c>
      <c r="AA102" s="42" t="s">
        <v>1259</v>
      </c>
      <c r="AB102" s="42" t="s">
        <v>921</v>
      </c>
      <c r="AC102" s="42" t="s">
        <v>776</v>
      </c>
      <c r="AD102" s="86" t="s">
        <v>276</v>
      </c>
      <c r="AE102" s="146" t="s">
        <v>791</v>
      </c>
      <c r="AF102" s="86" t="s">
        <v>790</v>
      </c>
      <c r="AG102" s="146" t="s">
        <v>791</v>
      </c>
      <c r="AH102" s="86" t="s">
        <v>791</v>
      </c>
      <c r="AI102" s="86" t="s">
        <v>275</v>
      </c>
      <c r="AJ102" s="86" t="s">
        <v>790</v>
      </c>
      <c r="AK102" s="146" t="s">
        <v>791</v>
      </c>
      <c r="AL102" s="86" t="s">
        <v>790</v>
      </c>
      <c r="AM102" s="86" t="s">
        <v>791</v>
      </c>
      <c r="AN102" s="86" t="s">
        <v>275</v>
      </c>
      <c r="AO102" s="86" t="s">
        <v>790</v>
      </c>
      <c r="AP102" s="86" t="s">
        <v>818</v>
      </c>
      <c r="AQ102" s="71">
        <v>1000</v>
      </c>
      <c r="AR102" s="72">
        <v>0.01</v>
      </c>
      <c r="AS102" s="72" t="s">
        <v>790</v>
      </c>
      <c r="AT102" s="72" t="s">
        <v>791</v>
      </c>
      <c r="AU102" s="55" t="s">
        <v>790</v>
      </c>
      <c r="AV102" s="55" t="s">
        <v>791</v>
      </c>
      <c r="AW102" s="55" t="s">
        <v>790</v>
      </c>
      <c r="AX102" s="55" t="s">
        <v>791</v>
      </c>
      <c r="AY102" s="48" t="s">
        <v>789</v>
      </c>
      <c r="AZ102" s="48" t="s">
        <v>275</v>
      </c>
      <c r="BA102" s="44" t="s">
        <v>789</v>
      </c>
      <c r="BB102" s="44" t="s">
        <v>275</v>
      </c>
      <c r="BC102" s="57" t="s">
        <v>790</v>
      </c>
      <c r="BD102" s="57" t="s">
        <v>791</v>
      </c>
      <c r="BE102" s="130" t="s">
        <v>791</v>
      </c>
      <c r="BF102" s="130" t="s">
        <v>791</v>
      </c>
      <c r="BG102" s="61" t="s">
        <v>790</v>
      </c>
      <c r="BH102" s="78" t="s">
        <v>791</v>
      </c>
      <c r="BI102" s="78" t="s">
        <v>791</v>
      </c>
      <c r="BJ102" s="78" t="s">
        <v>791</v>
      </c>
      <c r="BK102" s="65" t="s">
        <v>790</v>
      </c>
      <c r="BL102" s="131" t="s">
        <v>792</v>
      </c>
      <c r="BM102" s="66" t="s">
        <v>276</v>
      </c>
      <c r="BN102" s="66"/>
    </row>
    <row r="103" spans="1:266" ht="35.1" customHeight="1" x14ac:dyDescent="0.2">
      <c r="A103" s="33" t="s">
        <v>78</v>
      </c>
      <c r="B103" s="125"/>
      <c r="C103" s="33" t="s">
        <v>0</v>
      </c>
      <c r="D103" s="33" t="s">
        <v>0</v>
      </c>
      <c r="E103" s="126">
        <v>1125</v>
      </c>
      <c r="F103" s="22"/>
      <c r="G103" s="22"/>
      <c r="H103" s="22"/>
      <c r="I103" s="22"/>
      <c r="J103" s="142"/>
      <c r="K103" s="142"/>
      <c r="L103" s="142"/>
      <c r="M103" s="142"/>
      <c r="N103" s="165"/>
      <c r="O103" s="22"/>
      <c r="P103" s="22"/>
      <c r="Q103" s="22" t="str">
        <f>IFERROR(VLOOKUP(A103,'[1]Compil Arr.Eval+Surv'!$C$2:$M$187,11,FALSE),"")</f>
        <v>SPAS Cat. B</v>
      </c>
      <c r="R103" s="98"/>
      <c r="S103" s="98"/>
      <c r="T103" s="98" t="str">
        <f>IF(J103&lt;&gt;"","Etat chimique",IFERROR(VLOOKUP(A103,'[1]Compil Arr.Eval+Surv'!$C$2:$M$187,11,FALSE),""))</f>
        <v>SPAS Cat. B</v>
      </c>
      <c r="U103" s="39" t="s">
        <v>790</v>
      </c>
      <c r="V103" s="39" t="s">
        <v>790</v>
      </c>
      <c r="W103" s="39" t="s">
        <v>790</v>
      </c>
      <c r="X103" s="39" t="s">
        <v>790</v>
      </c>
      <c r="Y103" s="39" t="s">
        <v>790</v>
      </c>
      <c r="Z103" s="39" t="s">
        <v>790</v>
      </c>
      <c r="AA103" s="42" t="s">
        <v>1259</v>
      </c>
      <c r="AB103" s="42" t="s">
        <v>921</v>
      </c>
      <c r="AC103" s="42" t="s">
        <v>776</v>
      </c>
      <c r="AD103" s="86" t="s">
        <v>276</v>
      </c>
      <c r="AE103" s="146" t="s">
        <v>791</v>
      </c>
      <c r="AF103" s="86" t="s">
        <v>790</v>
      </c>
      <c r="AG103" s="146" t="s">
        <v>791</v>
      </c>
      <c r="AH103" s="86" t="s">
        <v>791</v>
      </c>
      <c r="AI103" s="86" t="s">
        <v>275</v>
      </c>
      <c r="AJ103" s="86" t="s">
        <v>790</v>
      </c>
      <c r="AK103" s="146" t="s">
        <v>791</v>
      </c>
      <c r="AL103" s="86" t="s">
        <v>790</v>
      </c>
      <c r="AM103" s="86" t="s">
        <v>791</v>
      </c>
      <c r="AN103" s="86" t="s">
        <v>275</v>
      </c>
      <c r="AO103" s="86" t="s">
        <v>790</v>
      </c>
      <c r="AP103" s="86" t="s">
        <v>818</v>
      </c>
      <c r="AQ103" s="71">
        <v>10</v>
      </c>
      <c r="AR103" s="72">
        <v>0.5</v>
      </c>
      <c r="AS103" s="72" t="s">
        <v>790</v>
      </c>
      <c r="AT103" s="72" t="s">
        <v>791</v>
      </c>
      <c r="AU103" s="55" t="s">
        <v>790</v>
      </c>
      <c r="AV103" s="55" t="s">
        <v>791</v>
      </c>
      <c r="AW103" s="55" t="s">
        <v>790</v>
      </c>
      <c r="AX103" s="55" t="s">
        <v>791</v>
      </c>
      <c r="AY103" s="48" t="s">
        <v>789</v>
      </c>
      <c r="AZ103" s="48" t="s">
        <v>275</v>
      </c>
      <c r="BA103" s="44" t="s">
        <v>789</v>
      </c>
      <c r="BB103" s="44" t="s">
        <v>275</v>
      </c>
      <c r="BC103" s="57" t="s">
        <v>790</v>
      </c>
      <c r="BD103" s="57" t="s">
        <v>791</v>
      </c>
      <c r="BE103" s="130" t="s">
        <v>791</v>
      </c>
      <c r="BF103" s="130" t="s">
        <v>791</v>
      </c>
      <c r="BG103" s="61" t="s">
        <v>790</v>
      </c>
      <c r="BH103" s="78" t="s">
        <v>791</v>
      </c>
      <c r="BI103" s="78" t="s">
        <v>791</v>
      </c>
      <c r="BJ103" s="78" t="s">
        <v>791</v>
      </c>
      <c r="BK103" s="65" t="s">
        <v>790</v>
      </c>
      <c r="BL103" s="131" t="s">
        <v>792</v>
      </c>
      <c r="BM103" s="66" t="s">
        <v>276</v>
      </c>
      <c r="BN103" s="66"/>
    </row>
    <row r="104" spans="1:266" s="23" customFormat="1" ht="35.1" customHeight="1" x14ac:dyDescent="0.2">
      <c r="A104" s="33" t="s">
        <v>1008</v>
      </c>
      <c r="B104" s="125"/>
      <c r="C104" s="33" t="s">
        <v>1449</v>
      </c>
      <c r="D104" s="33" t="s">
        <v>1450</v>
      </c>
      <c r="E104" s="126">
        <v>1709</v>
      </c>
      <c r="F104" s="22"/>
      <c r="G104" s="22"/>
      <c r="H104" s="22"/>
      <c r="I104" s="22"/>
      <c r="J104" s="142"/>
      <c r="K104" s="142"/>
      <c r="L104" s="142"/>
      <c r="M104" s="142"/>
      <c r="N104" s="165"/>
      <c r="O104" s="22"/>
      <c r="P104" s="22"/>
      <c r="Q104" s="22" t="str">
        <f>IFERROR(VLOOKUP(A104,'[1]Compil Arr.Eval+Surv'!$C$2:$M$187,11,FALSE),"")</f>
        <v>SPAS Cat. A</v>
      </c>
      <c r="R104" s="98" t="s">
        <v>1026</v>
      </c>
      <c r="S104" s="98"/>
      <c r="T104" s="98" t="str">
        <f>IF(J104&lt;&gt;"","Etat chimique",IFERROR(VLOOKUP(A104,'[1]Compil Arr.Eval+Surv'!$C$2:$M$187,11,FALSE),""))</f>
        <v>SPAS Cat. A</v>
      </c>
      <c r="U104" s="39" t="s">
        <v>790</v>
      </c>
      <c r="V104" s="39" t="s">
        <v>790</v>
      </c>
      <c r="W104" s="39" t="s">
        <v>790</v>
      </c>
      <c r="X104" s="39" t="s">
        <v>790</v>
      </c>
      <c r="Y104" s="39" t="s">
        <v>790</v>
      </c>
      <c r="Z104" s="39" t="s">
        <v>790</v>
      </c>
      <c r="AA104" s="42" t="s">
        <v>1060</v>
      </c>
      <c r="AB104" s="42" t="s">
        <v>1059</v>
      </c>
      <c r="AC104" s="42">
        <v>44837</v>
      </c>
      <c r="AD104" s="86" t="s">
        <v>276</v>
      </c>
      <c r="AE104" s="86" t="s">
        <v>791</v>
      </c>
      <c r="AF104" s="86" t="s">
        <v>790</v>
      </c>
      <c r="AG104" s="86" t="s">
        <v>791</v>
      </c>
      <c r="AH104" s="86">
        <v>0.46</v>
      </c>
      <c r="AI104" s="86">
        <v>0.3</v>
      </c>
      <c r="AJ104" s="86" t="s">
        <v>854</v>
      </c>
      <c r="AK104" s="86" t="s">
        <v>791</v>
      </c>
      <c r="AL104" s="86" t="s">
        <v>790</v>
      </c>
      <c r="AM104" s="86">
        <v>0.09</v>
      </c>
      <c r="AN104" s="86">
        <v>0.03</v>
      </c>
      <c r="AO104" s="86" t="s">
        <v>854</v>
      </c>
      <c r="AP104" s="86" t="s">
        <v>818</v>
      </c>
      <c r="AQ104" s="71">
        <f>10*5</f>
        <v>50</v>
      </c>
      <c r="AR104" s="72">
        <v>0.3</v>
      </c>
      <c r="AS104" s="72">
        <f>100*5</f>
        <v>500</v>
      </c>
      <c r="AT104" s="72">
        <v>0.46</v>
      </c>
      <c r="AU104" s="55">
        <f>100*5</f>
        <v>500</v>
      </c>
      <c r="AV104" s="55">
        <v>0.03</v>
      </c>
      <c r="AW104" s="55">
        <f>500*5</f>
        <v>2500</v>
      </c>
      <c r="AX104" s="55">
        <v>0.09</v>
      </c>
      <c r="AY104" s="48">
        <f>50*5</f>
        <v>250</v>
      </c>
      <c r="AZ104" s="48">
        <v>0.37</v>
      </c>
      <c r="BA104" s="44">
        <f>500*5</f>
        <v>2500</v>
      </c>
      <c r="BB104" s="44">
        <v>3.6999999999999998E-2</v>
      </c>
      <c r="BC104" s="57">
        <f>30*5</f>
        <v>150</v>
      </c>
      <c r="BD104" s="57">
        <v>1230</v>
      </c>
      <c r="BE104" s="57">
        <v>4.2</v>
      </c>
      <c r="BF104" s="57">
        <v>4.2</v>
      </c>
      <c r="BG104" s="61" t="s">
        <v>790</v>
      </c>
      <c r="BH104" s="61" t="s">
        <v>791</v>
      </c>
      <c r="BI104" s="61" t="s">
        <v>791</v>
      </c>
      <c r="BJ104" s="61" t="s">
        <v>791</v>
      </c>
      <c r="BK104" s="65" t="s">
        <v>790</v>
      </c>
      <c r="BL104" s="65">
        <v>0.1</v>
      </c>
      <c r="BM104" s="66" t="s">
        <v>1140</v>
      </c>
      <c r="BN104" s="66" t="s">
        <v>1517</v>
      </c>
      <c r="BO104" s="14"/>
      <c r="BP104" s="14"/>
      <c r="BQ104" s="14"/>
      <c r="BR104" s="14"/>
      <c r="BS104" s="14"/>
      <c r="BT104" s="14"/>
      <c r="BU104" s="14"/>
      <c r="BV104" s="14"/>
      <c r="BW104" s="14"/>
      <c r="BX104" s="14"/>
      <c r="BY104" s="14"/>
      <c r="BZ104" s="14"/>
      <c r="CA104" s="14"/>
      <c r="CB104" s="14"/>
      <c r="CC104" s="14"/>
      <c r="CD104" s="14"/>
      <c r="CE104" s="14"/>
      <c r="CF104" s="14"/>
      <c r="CG104" s="14"/>
      <c r="CH104" s="14"/>
      <c r="CI104" s="14"/>
      <c r="CJ104" s="14"/>
      <c r="CK104" s="14"/>
      <c r="CL104" s="14"/>
      <c r="CM104" s="14"/>
      <c r="CN104" s="14"/>
      <c r="CO104" s="14"/>
      <c r="CP104" s="14"/>
      <c r="CQ104" s="14"/>
      <c r="CR104" s="14"/>
      <c r="CS104" s="14"/>
      <c r="CT104" s="14"/>
      <c r="CU104" s="14"/>
      <c r="CV104" s="14"/>
      <c r="CW104" s="14"/>
      <c r="CX104" s="14"/>
      <c r="CY104" s="14"/>
      <c r="CZ104" s="14"/>
      <c r="DA104" s="14"/>
      <c r="DB104" s="14"/>
      <c r="DC104" s="14"/>
      <c r="DD104" s="14"/>
      <c r="DE104" s="14"/>
      <c r="DF104" s="14"/>
      <c r="DG104" s="14"/>
      <c r="DH104" s="14"/>
      <c r="DI104" s="14"/>
      <c r="DJ104" s="14"/>
      <c r="DK104" s="14"/>
      <c r="DL104" s="14"/>
      <c r="DM104" s="14"/>
      <c r="DN104" s="14"/>
      <c r="DO104" s="14"/>
      <c r="DP104" s="14"/>
      <c r="DQ104" s="14"/>
      <c r="DR104" s="14"/>
      <c r="DS104" s="14"/>
      <c r="DT104" s="14"/>
      <c r="DU104" s="14"/>
      <c r="DV104" s="14"/>
      <c r="DW104" s="14"/>
      <c r="DX104" s="14"/>
      <c r="DY104" s="14"/>
      <c r="DZ104" s="14"/>
      <c r="EA104" s="14"/>
      <c r="EB104" s="14"/>
      <c r="EC104" s="14"/>
      <c r="ED104" s="14"/>
      <c r="EE104" s="14"/>
      <c r="EF104" s="14"/>
      <c r="EG104" s="14"/>
      <c r="EH104" s="14"/>
      <c r="EI104" s="14"/>
      <c r="EJ104" s="14"/>
      <c r="EK104" s="14"/>
      <c r="EL104" s="14"/>
      <c r="EM104" s="14"/>
      <c r="EN104" s="14"/>
      <c r="EO104" s="14"/>
      <c r="EP104" s="14"/>
      <c r="EQ104" s="14"/>
      <c r="ER104" s="14"/>
      <c r="ES104" s="14"/>
      <c r="ET104" s="14"/>
      <c r="EU104" s="14"/>
      <c r="EV104" s="14"/>
      <c r="EW104" s="14"/>
      <c r="EX104" s="14"/>
      <c r="EY104" s="14"/>
      <c r="EZ104" s="14"/>
      <c r="FA104" s="14"/>
      <c r="FB104" s="14"/>
      <c r="FC104" s="14"/>
      <c r="FD104" s="14"/>
      <c r="FE104" s="14"/>
      <c r="FF104" s="14"/>
      <c r="FG104" s="14"/>
      <c r="FH104" s="14"/>
      <c r="FI104" s="14"/>
      <c r="FJ104" s="14"/>
      <c r="FK104" s="14"/>
      <c r="FL104" s="14"/>
      <c r="FM104" s="14"/>
      <c r="FN104" s="14"/>
      <c r="FO104" s="14"/>
      <c r="FP104" s="14"/>
      <c r="FQ104" s="14"/>
      <c r="FR104" s="14"/>
      <c r="FS104" s="14"/>
      <c r="FT104" s="14"/>
      <c r="FU104" s="14"/>
      <c r="FV104" s="14"/>
      <c r="FW104" s="14"/>
      <c r="FX104" s="14"/>
      <c r="FY104" s="14"/>
      <c r="FZ104" s="14"/>
      <c r="GA104" s="14"/>
      <c r="GB104" s="14"/>
      <c r="GC104" s="14"/>
      <c r="GD104" s="14"/>
      <c r="GE104" s="14"/>
      <c r="GF104" s="14"/>
      <c r="GG104" s="14"/>
      <c r="GH104" s="14"/>
      <c r="GI104" s="14"/>
      <c r="GJ104" s="14"/>
      <c r="GK104" s="14"/>
      <c r="GL104" s="14"/>
      <c r="GM104" s="14"/>
      <c r="GN104" s="14"/>
      <c r="GO104" s="14"/>
      <c r="GP104" s="14"/>
      <c r="GQ104" s="14"/>
      <c r="GR104" s="14"/>
      <c r="GS104" s="14"/>
      <c r="GT104" s="14"/>
      <c r="GU104" s="14"/>
      <c r="GV104" s="14"/>
      <c r="GW104" s="14"/>
      <c r="GX104" s="14"/>
      <c r="GY104" s="14"/>
      <c r="GZ104" s="14"/>
      <c r="HA104" s="14"/>
      <c r="HB104" s="14"/>
      <c r="HC104" s="14"/>
      <c r="HD104" s="14"/>
      <c r="HE104" s="14"/>
      <c r="HF104" s="14"/>
      <c r="HG104" s="14"/>
      <c r="HH104" s="14"/>
      <c r="HI104" s="14"/>
      <c r="HJ104" s="14"/>
      <c r="HK104" s="14"/>
      <c r="HL104" s="14"/>
      <c r="HM104" s="14"/>
      <c r="HN104" s="14"/>
      <c r="HO104" s="14"/>
      <c r="HP104" s="14"/>
      <c r="HQ104" s="14"/>
      <c r="HR104" s="14"/>
      <c r="HS104" s="14"/>
      <c r="HT104" s="14"/>
      <c r="HU104" s="14"/>
      <c r="HV104" s="14"/>
      <c r="HW104" s="14"/>
      <c r="HX104" s="14"/>
      <c r="HY104" s="14"/>
      <c r="HZ104" s="14"/>
      <c r="IA104" s="14"/>
      <c r="IB104" s="14"/>
      <c r="IC104" s="14"/>
      <c r="ID104" s="14"/>
      <c r="IE104" s="14"/>
      <c r="IF104" s="14"/>
      <c r="IG104" s="14"/>
      <c r="IH104" s="14"/>
      <c r="II104" s="14"/>
      <c r="IJ104" s="14"/>
      <c r="IK104" s="14"/>
      <c r="IL104" s="14"/>
      <c r="IM104" s="14"/>
      <c r="IN104" s="14"/>
      <c r="IO104" s="14"/>
      <c r="IP104" s="14"/>
      <c r="IQ104" s="14"/>
      <c r="IR104" s="14"/>
      <c r="IS104" s="14"/>
      <c r="IT104" s="14"/>
      <c r="IU104" s="14"/>
      <c r="IV104" s="14"/>
      <c r="IW104" s="14"/>
      <c r="IX104" s="14"/>
      <c r="IY104" s="14"/>
      <c r="IZ104" s="14"/>
      <c r="JA104" s="14"/>
      <c r="JB104" s="14"/>
      <c r="JC104" s="14"/>
      <c r="JD104" s="14"/>
      <c r="JE104" s="14"/>
      <c r="JF104" s="14"/>
    </row>
    <row r="105" spans="1:266" ht="35.1" customHeight="1" x14ac:dyDescent="0.2">
      <c r="A105" s="33" t="s">
        <v>244</v>
      </c>
      <c r="B105" s="125"/>
      <c r="C105" s="33" t="s">
        <v>179</v>
      </c>
      <c r="D105" s="33" t="s">
        <v>179</v>
      </c>
      <c r="E105" s="126">
        <v>1955</v>
      </c>
      <c r="F105" s="22">
        <v>7</v>
      </c>
      <c r="G105" s="22" t="s">
        <v>431</v>
      </c>
      <c r="H105" s="22">
        <v>7</v>
      </c>
      <c r="I105" s="22" t="s">
        <v>431</v>
      </c>
      <c r="J105" s="142">
        <v>7</v>
      </c>
      <c r="K105" s="142" t="s">
        <v>431</v>
      </c>
      <c r="L105" s="142" t="s">
        <v>1227</v>
      </c>
      <c r="M105" s="142" t="s">
        <v>1228</v>
      </c>
      <c r="N105" s="165" t="s">
        <v>1232</v>
      </c>
      <c r="O105" s="22" t="s">
        <v>634</v>
      </c>
      <c r="P105" s="22" t="s">
        <v>634</v>
      </c>
      <c r="Q105" s="22" t="str">
        <f>IFERROR(VLOOKUP(A105,'[1]Compil Arr.Eval+Surv'!$C$2:$M$187,11,FALSE),"")</f>
        <v/>
      </c>
      <c r="R105" s="98"/>
      <c r="S105" s="98" t="s">
        <v>1262</v>
      </c>
      <c r="T105" s="98" t="str">
        <f>IF(J105&lt;&gt;"","Etat chimique",IFERROR(VLOOKUP(A105,'[1]Compil Arr.Eval+Surv'!$C$2:$M$187,11,FALSE),""))</f>
        <v>Etat chimique</v>
      </c>
      <c r="U105" s="39">
        <v>0.4</v>
      </c>
      <c r="V105" s="39">
        <v>0.4</v>
      </c>
      <c r="W105" s="39">
        <v>1.4</v>
      </c>
      <c r="X105" s="39">
        <v>1.4</v>
      </c>
      <c r="Y105" s="39" t="s">
        <v>818</v>
      </c>
      <c r="Z105" s="39" t="s">
        <v>790</v>
      </c>
      <c r="AA105" s="42" t="s">
        <v>1522</v>
      </c>
      <c r="AB105" s="42" t="s">
        <v>890</v>
      </c>
      <c r="AC105" s="42" t="s">
        <v>929</v>
      </c>
      <c r="AD105" s="86" t="s">
        <v>1233</v>
      </c>
      <c r="AE105" s="146">
        <v>0.41</v>
      </c>
      <c r="AF105" s="86" t="s">
        <v>1211</v>
      </c>
      <c r="AG105" s="146">
        <v>0.41</v>
      </c>
      <c r="AH105" s="86">
        <v>1.4</v>
      </c>
      <c r="AI105" s="86">
        <v>0.41</v>
      </c>
      <c r="AJ105" s="86" t="s">
        <v>1211</v>
      </c>
      <c r="AK105" s="146">
        <v>0.41</v>
      </c>
      <c r="AL105" s="86" t="s">
        <v>1211</v>
      </c>
      <c r="AM105" s="86">
        <v>1.4</v>
      </c>
      <c r="AN105" s="86">
        <v>0.41</v>
      </c>
      <c r="AO105" s="86" t="s">
        <v>1211</v>
      </c>
      <c r="AP105" s="86" t="s">
        <v>818</v>
      </c>
      <c r="AQ105" s="71">
        <v>10</v>
      </c>
      <c r="AR105" s="72">
        <v>0.5</v>
      </c>
      <c r="AS105" s="72">
        <v>10</v>
      </c>
      <c r="AT105" s="72">
        <v>1.4</v>
      </c>
      <c r="AU105" s="55">
        <v>10</v>
      </c>
      <c r="AV105" s="55">
        <v>0.5</v>
      </c>
      <c r="AW105" s="55">
        <v>10</v>
      </c>
      <c r="AX105" s="55">
        <v>1.4</v>
      </c>
      <c r="AY105" s="48" t="s">
        <v>789</v>
      </c>
      <c r="AZ105" s="48">
        <v>998</v>
      </c>
      <c r="BA105" s="44" t="s">
        <v>789</v>
      </c>
      <c r="BB105" s="44">
        <v>998</v>
      </c>
      <c r="BC105" s="57">
        <v>10</v>
      </c>
      <c r="BD105" s="57">
        <v>16600</v>
      </c>
      <c r="BE105" s="130">
        <v>0.41</v>
      </c>
      <c r="BF105" s="130">
        <v>0.41</v>
      </c>
      <c r="BG105" s="61">
        <v>100</v>
      </c>
      <c r="BH105" s="78">
        <v>60870</v>
      </c>
      <c r="BI105" s="78">
        <v>17.7</v>
      </c>
      <c r="BJ105" s="78">
        <v>17.7</v>
      </c>
      <c r="BK105" s="65" t="s">
        <v>790</v>
      </c>
      <c r="BL105" s="131" t="s">
        <v>791</v>
      </c>
      <c r="BM105" s="66" t="s">
        <v>790</v>
      </c>
      <c r="BN105" s="66" t="s">
        <v>1510</v>
      </c>
    </row>
    <row r="106" spans="1:266" ht="35.1" customHeight="1" x14ac:dyDescent="0.2">
      <c r="A106" s="18" t="s">
        <v>190</v>
      </c>
      <c r="B106" s="121"/>
      <c r="C106" s="18" t="s">
        <v>140</v>
      </c>
      <c r="D106" s="18" t="s">
        <v>1320</v>
      </c>
      <c r="E106" s="123">
        <v>1388</v>
      </c>
      <c r="F106" s="22">
        <v>6</v>
      </c>
      <c r="G106" s="22" t="s">
        <v>431</v>
      </c>
      <c r="H106" s="22">
        <v>6</v>
      </c>
      <c r="I106" s="22" t="s">
        <v>431</v>
      </c>
      <c r="J106" s="142">
        <v>6</v>
      </c>
      <c r="K106" s="142" t="s">
        <v>431</v>
      </c>
      <c r="L106" s="142"/>
      <c r="M106" s="142" t="s">
        <v>1228</v>
      </c>
      <c r="N106" s="165"/>
      <c r="O106" s="22" t="s">
        <v>634</v>
      </c>
      <c r="P106" s="22" t="s">
        <v>634</v>
      </c>
      <c r="Q106" s="22" t="str">
        <f>IFERROR(VLOOKUP(A106,'[1]Compil Arr.Eval+Surv'!$C$2:$M$187,11,FALSE),"")</f>
        <v/>
      </c>
      <c r="R106" s="98"/>
      <c r="S106" s="98" t="s">
        <v>1262</v>
      </c>
      <c r="T106" s="98" t="str">
        <f>IF(J106&lt;&gt;"","Etat chimique",IFERROR(VLOOKUP(A106,'[1]Compil Arr.Eval+Surv'!$C$2:$M$187,11,FALSE),""))</f>
        <v>Etat chimique</v>
      </c>
      <c r="U106" s="39" t="s">
        <v>676</v>
      </c>
      <c r="V106" s="39">
        <v>0.2</v>
      </c>
      <c r="W106" s="39" t="s">
        <v>677</v>
      </c>
      <c r="X106" s="39" t="s">
        <v>677</v>
      </c>
      <c r="Y106" s="39" t="s">
        <v>818</v>
      </c>
      <c r="Z106" s="39" t="s">
        <v>790</v>
      </c>
      <c r="AA106" s="42" t="s">
        <v>1522</v>
      </c>
      <c r="AB106" s="42" t="s">
        <v>890</v>
      </c>
      <c r="AC106" s="42" t="s">
        <v>929</v>
      </c>
      <c r="AD106" s="86" t="s">
        <v>276</v>
      </c>
      <c r="AE106" s="86" t="s">
        <v>676</v>
      </c>
      <c r="AF106" s="86" t="s">
        <v>854</v>
      </c>
      <c r="AG106" s="86" t="s">
        <v>676</v>
      </c>
      <c r="AH106" s="86" t="s">
        <v>677</v>
      </c>
      <c r="AI106" s="86" t="s">
        <v>676</v>
      </c>
      <c r="AJ106" s="86" t="s">
        <v>821</v>
      </c>
      <c r="AK106" s="86">
        <v>0.2</v>
      </c>
      <c r="AL106" s="86" t="s">
        <v>829</v>
      </c>
      <c r="AM106" s="86" t="s">
        <v>677</v>
      </c>
      <c r="AN106" s="86">
        <v>0.2</v>
      </c>
      <c r="AO106" s="86" t="s">
        <v>829</v>
      </c>
      <c r="AP106" s="86" t="s">
        <v>818</v>
      </c>
      <c r="AQ106" s="70" t="s">
        <v>839</v>
      </c>
      <c r="AR106" s="70" t="s">
        <v>676</v>
      </c>
      <c r="AS106" s="70" t="s">
        <v>839</v>
      </c>
      <c r="AT106" s="70" t="s">
        <v>677</v>
      </c>
      <c r="AU106" s="52" t="s">
        <v>827</v>
      </c>
      <c r="AV106" s="52">
        <v>0.2</v>
      </c>
      <c r="AW106" s="52" t="s">
        <v>839</v>
      </c>
      <c r="AX106" s="52" t="s">
        <v>677</v>
      </c>
      <c r="AY106" s="48" t="s">
        <v>789</v>
      </c>
      <c r="AZ106" s="48">
        <v>2300</v>
      </c>
      <c r="BA106" s="44" t="s">
        <v>790</v>
      </c>
      <c r="BB106" s="44" t="s">
        <v>275</v>
      </c>
      <c r="BC106" s="57">
        <v>10</v>
      </c>
      <c r="BD106" s="75">
        <v>160</v>
      </c>
      <c r="BE106" s="57">
        <v>0.26</v>
      </c>
      <c r="BF106" s="57">
        <v>0.26</v>
      </c>
      <c r="BG106" s="61" t="s">
        <v>841</v>
      </c>
      <c r="BH106" s="61" t="s">
        <v>840</v>
      </c>
      <c r="BI106" s="79">
        <v>17</v>
      </c>
      <c r="BJ106" s="79">
        <v>17</v>
      </c>
      <c r="BK106" s="65" t="s">
        <v>790</v>
      </c>
      <c r="BL106" s="65">
        <v>5</v>
      </c>
      <c r="BM106" s="66" t="s">
        <v>1140</v>
      </c>
      <c r="BN106" s="66" t="s">
        <v>1517</v>
      </c>
    </row>
    <row r="107" spans="1:266" ht="35.1" customHeight="1" x14ac:dyDescent="0.2">
      <c r="A107" s="34" t="s">
        <v>9</v>
      </c>
      <c r="B107" s="133"/>
      <c r="C107" s="34" t="s">
        <v>1170</v>
      </c>
      <c r="D107" s="34" t="s">
        <v>1321</v>
      </c>
      <c r="E107" s="123">
        <v>5296</v>
      </c>
      <c r="F107" s="22"/>
      <c r="G107" s="22"/>
      <c r="H107" s="22"/>
      <c r="I107" s="22"/>
      <c r="J107" s="142">
        <v>52</v>
      </c>
      <c r="K107" s="142" t="s">
        <v>687</v>
      </c>
      <c r="L107" s="142"/>
      <c r="M107" s="142"/>
      <c r="N107" s="165" t="s">
        <v>276</v>
      </c>
      <c r="O107" s="22"/>
      <c r="P107" s="22"/>
      <c r="Q107" s="22" t="str">
        <f>IFERROR(VLOOKUP(A107,'[1]Compil Arr.Eval+Surv'!$C$2:$M$187,11,FALSE),"")</f>
        <v>SPAS Cat. A</v>
      </c>
      <c r="R107" s="98" t="s">
        <v>1025</v>
      </c>
      <c r="S107" s="98" t="s">
        <v>1261</v>
      </c>
      <c r="T107" s="98" t="str">
        <f>IF(J107&lt;&gt;"","Etat chimique",IFERROR(VLOOKUP(A107,'[1]Compil Arr.Eval+Surv'!$C$2:$M$187,11,FALSE),""))</f>
        <v>Etat chimique</v>
      </c>
      <c r="U107" s="39">
        <v>2.5</v>
      </c>
      <c r="V107" s="39">
        <v>0.25</v>
      </c>
      <c r="W107" s="39">
        <v>1600</v>
      </c>
      <c r="X107" s="39">
        <v>160</v>
      </c>
      <c r="Y107" s="39" t="s">
        <v>818</v>
      </c>
      <c r="Z107" s="39" t="s">
        <v>790</v>
      </c>
      <c r="AA107" s="42" t="s">
        <v>1522</v>
      </c>
      <c r="AB107" s="42" t="s">
        <v>1154</v>
      </c>
      <c r="AC107" s="42" t="s">
        <v>1126</v>
      </c>
      <c r="AD107" s="86" t="s">
        <v>276</v>
      </c>
      <c r="AE107" s="86">
        <v>2.5</v>
      </c>
      <c r="AF107" s="86" t="s">
        <v>854</v>
      </c>
      <c r="AG107" s="86">
        <v>2.5</v>
      </c>
      <c r="AH107" s="86">
        <v>1550</v>
      </c>
      <c r="AI107" s="86">
        <v>2.5</v>
      </c>
      <c r="AJ107" s="86" t="s">
        <v>854</v>
      </c>
      <c r="AK107" s="86">
        <v>0.25</v>
      </c>
      <c r="AL107" s="86" t="s">
        <v>854</v>
      </c>
      <c r="AM107" s="86">
        <v>155</v>
      </c>
      <c r="AN107" s="86">
        <v>0.25</v>
      </c>
      <c r="AO107" s="86" t="s">
        <v>854</v>
      </c>
      <c r="AP107" s="86" t="s">
        <v>818</v>
      </c>
      <c r="AQ107" s="71">
        <v>10</v>
      </c>
      <c r="AR107" s="71">
        <v>2.5</v>
      </c>
      <c r="AS107" s="71">
        <v>10</v>
      </c>
      <c r="AT107" s="71">
        <v>1550</v>
      </c>
      <c r="AU107" s="55">
        <v>100</v>
      </c>
      <c r="AV107" s="55">
        <v>0.25</v>
      </c>
      <c r="AW107" s="55">
        <v>100</v>
      </c>
      <c r="AX107" s="55">
        <v>155</v>
      </c>
      <c r="AY107" s="48" t="s">
        <v>789</v>
      </c>
      <c r="AZ107" s="48">
        <v>48.8</v>
      </c>
      <c r="BA107" s="44" t="s">
        <v>789</v>
      </c>
      <c r="BB107" s="44">
        <v>4.88</v>
      </c>
      <c r="BC107" s="57" t="s">
        <v>790</v>
      </c>
      <c r="BD107" s="57" t="s">
        <v>1058</v>
      </c>
      <c r="BE107" s="57" t="s">
        <v>1058</v>
      </c>
      <c r="BF107" s="57" t="s">
        <v>1058</v>
      </c>
      <c r="BG107" s="61">
        <v>90</v>
      </c>
      <c r="BH107" s="61">
        <v>1963</v>
      </c>
      <c r="BI107" s="80">
        <v>701</v>
      </c>
      <c r="BJ107" s="80">
        <v>701</v>
      </c>
      <c r="BK107" s="65">
        <v>90</v>
      </c>
      <c r="BL107" s="65">
        <v>112</v>
      </c>
      <c r="BM107" s="66" t="s">
        <v>1156</v>
      </c>
      <c r="BN107" s="66"/>
    </row>
    <row r="108" spans="1:266" ht="35.1" customHeight="1" x14ac:dyDescent="0.2">
      <c r="A108" s="34" t="s">
        <v>80</v>
      </c>
      <c r="B108" s="133"/>
      <c r="C108" s="34" t="s">
        <v>17</v>
      </c>
      <c r="D108" s="34" t="s">
        <v>17</v>
      </c>
      <c r="E108" s="123">
        <v>1129</v>
      </c>
      <c r="F108" s="22"/>
      <c r="G108" s="22"/>
      <c r="H108" s="22"/>
      <c r="I108" s="22"/>
      <c r="J108" s="142"/>
      <c r="K108" s="142"/>
      <c r="L108" s="142"/>
      <c r="M108" s="142"/>
      <c r="N108" s="165"/>
      <c r="O108" s="22"/>
      <c r="P108" s="22"/>
      <c r="Q108" s="22" t="str">
        <f>IFERROR(VLOOKUP(A108,'[1]Compil Arr.Eval+Surv'!$C$2:$M$187,11,FALSE),"")</f>
        <v>SPAS Cat. A</v>
      </c>
      <c r="R108" s="98" t="s">
        <v>1025</v>
      </c>
      <c r="S108" s="98"/>
      <c r="T108" s="98" t="str">
        <f>IF(J108&lt;&gt;"","Etat chimique",IFERROR(VLOOKUP(A108,'[1]Compil Arr.Eval+Surv'!$C$2:$M$187,11,FALSE),""))</f>
        <v>SPAS Cat. A</v>
      </c>
      <c r="U108" s="39" t="s">
        <v>790</v>
      </c>
      <c r="V108" s="39" t="s">
        <v>790</v>
      </c>
      <c r="W108" s="39" t="s">
        <v>790</v>
      </c>
      <c r="X108" s="39" t="s">
        <v>790</v>
      </c>
      <c r="Y108" s="39" t="s">
        <v>790</v>
      </c>
      <c r="Z108" s="39" t="s">
        <v>790</v>
      </c>
      <c r="AA108" s="42" t="s">
        <v>1060</v>
      </c>
      <c r="AB108" s="42" t="s">
        <v>1059</v>
      </c>
      <c r="AC108" s="42">
        <v>44897</v>
      </c>
      <c r="AD108" s="86" t="s">
        <v>276</v>
      </c>
      <c r="AE108" s="86" t="s">
        <v>791</v>
      </c>
      <c r="AF108" s="86" t="s">
        <v>790</v>
      </c>
      <c r="AG108" s="86" t="s">
        <v>791</v>
      </c>
      <c r="AH108" s="86">
        <v>0.7</v>
      </c>
      <c r="AI108" s="86">
        <v>0.23</v>
      </c>
      <c r="AJ108" s="86" t="s">
        <v>854</v>
      </c>
      <c r="AK108" s="86" t="s">
        <v>791</v>
      </c>
      <c r="AL108" s="86" t="s">
        <v>790</v>
      </c>
      <c r="AM108" s="86">
        <v>7.0000000000000007E-2</v>
      </c>
      <c r="AN108" s="86">
        <v>2.3E-2</v>
      </c>
      <c r="AO108" s="86" t="s">
        <v>854</v>
      </c>
      <c r="AP108" s="86" t="s">
        <v>818</v>
      </c>
      <c r="AQ108" s="71">
        <f>10*2</f>
        <v>20</v>
      </c>
      <c r="AR108" s="71">
        <v>0.23</v>
      </c>
      <c r="AS108" s="71">
        <v>10</v>
      </c>
      <c r="AT108" s="71">
        <v>0.7</v>
      </c>
      <c r="AU108" s="55">
        <f>100*2</f>
        <v>200</v>
      </c>
      <c r="AV108" s="55">
        <v>2.3E-2</v>
      </c>
      <c r="AW108" s="55">
        <v>100</v>
      </c>
      <c r="AX108" s="55">
        <v>7.0000000000000007E-2</v>
      </c>
      <c r="AY108" s="48" t="s">
        <v>790</v>
      </c>
      <c r="AZ108" s="48">
        <v>1.74</v>
      </c>
      <c r="BA108" s="44" t="s">
        <v>790</v>
      </c>
      <c r="BB108" s="44">
        <v>0.17399999999999999</v>
      </c>
      <c r="BC108" s="57" t="s">
        <v>790</v>
      </c>
      <c r="BD108" s="57" t="s">
        <v>1058</v>
      </c>
      <c r="BE108" s="57" t="s">
        <v>1058</v>
      </c>
      <c r="BF108" s="57" t="s">
        <v>1058</v>
      </c>
      <c r="BG108" s="61" t="s">
        <v>790</v>
      </c>
      <c r="BH108" s="61" t="s">
        <v>791</v>
      </c>
      <c r="BI108" s="80" t="s">
        <v>791</v>
      </c>
      <c r="BJ108" s="80" t="s">
        <v>791</v>
      </c>
      <c r="BK108" s="65" t="s">
        <v>790</v>
      </c>
      <c r="BL108" s="65">
        <v>0.1</v>
      </c>
      <c r="BM108" s="66" t="s">
        <v>1140</v>
      </c>
      <c r="BN108" s="66" t="s">
        <v>1517</v>
      </c>
    </row>
    <row r="109" spans="1:266" ht="35.1" customHeight="1" x14ac:dyDescent="0.2">
      <c r="A109" s="34" t="s">
        <v>81</v>
      </c>
      <c r="B109" s="133"/>
      <c r="C109" s="34" t="s">
        <v>18</v>
      </c>
      <c r="D109" s="34" t="s">
        <v>18</v>
      </c>
      <c r="E109" s="123">
        <v>1130</v>
      </c>
      <c r="F109" s="22"/>
      <c r="G109" s="22"/>
      <c r="H109" s="22"/>
      <c r="I109" s="22"/>
      <c r="J109" s="142"/>
      <c r="K109" s="142"/>
      <c r="L109" s="142"/>
      <c r="M109" s="142"/>
      <c r="N109" s="165"/>
      <c r="O109" s="22"/>
      <c r="P109" s="22"/>
      <c r="Q109" s="22" t="str">
        <f>IFERROR(VLOOKUP(A109,'[1]Compil Arr.Eval+Surv'!$C$2:$M$187,11,FALSE),"")</f>
        <v/>
      </c>
      <c r="R109" s="98"/>
      <c r="S109" s="98"/>
      <c r="T109" s="98" t="str">
        <f>IF(J109&lt;&gt;"","Etat chimique",IFERROR(VLOOKUP(A109,'[1]Compil Arr.Eval+Surv'!$C$2:$M$187,11,FALSE),""))</f>
        <v/>
      </c>
      <c r="U109" s="39" t="s">
        <v>790</v>
      </c>
      <c r="V109" s="39" t="s">
        <v>790</v>
      </c>
      <c r="W109" s="39" t="s">
        <v>790</v>
      </c>
      <c r="X109" s="39" t="s">
        <v>790</v>
      </c>
      <c r="Y109" s="39" t="s">
        <v>790</v>
      </c>
      <c r="Z109" s="39" t="s">
        <v>790</v>
      </c>
      <c r="AA109" s="42" t="s">
        <v>1259</v>
      </c>
      <c r="AB109" s="42" t="s">
        <v>921</v>
      </c>
      <c r="AC109" s="42" t="s">
        <v>776</v>
      </c>
      <c r="AD109" s="86" t="s">
        <v>276</v>
      </c>
      <c r="AE109" s="86" t="s">
        <v>791</v>
      </c>
      <c r="AF109" s="86" t="s">
        <v>790</v>
      </c>
      <c r="AG109" s="86" t="s">
        <v>791</v>
      </c>
      <c r="AH109" s="86" t="s">
        <v>791</v>
      </c>
      <c r="AI109" s="86" t="s">
        <v>275</v>
      </c>
      <c r="AJ109" s="86" t="s">
        <v>790</v>
      </c>
      <c r="AK109" s="86" t="s">
        <v>791</v>
      </c>
      <c r="AL109" s="86" t="s">
        <v>790</v>
      </c>
      <c r="AM109" s="86" t="s">
        <v>791</v>
      </c>
      <c r="AN109" s="86" t="s">
        <v>275</v>
      </c>
      <c r="AO109" s="86" t="s">
        <v>790</v>
      </c>
      <c r="AP109" s="86" t="s">
        <v>818</v>
      </c>
      <c r="AQ109" s="71">
        <v>10</v>
      </c>
      <c r="AR109" s="71">
        <v>0.02</v>
      </c>
      <c r="AS109" s="71" t="s">
        <v>790</v>
      </c>
      <c r="AT109" s="71" t="s">
        <v>791</v>
      </c>
      <c r="AU109" s="55" t="s">
        <v>790</v>
      </c>
      <c r="AV109" s="55" t="s">
        <v>791</v>
      </c>
      <c r="AW109" s="55" t="s">
        <v>790</v>
      </c>
      <c r="AX109" s="55" t="s">
        <v>791</v>
      </c>
      <c r="AY109" s="48" t="s">
        <v>789</v>
      </c>
      <c r="AZ109" s="48" t="s">
        <v>275</v>
      </c>
      <c r="BA109" s="44" t="s">
        <v>789</v>
      </c>
      <c r="BB109" s="44" t="s">
        <v>275</v>
      </c>
      <c r="BC109" s="57" t="s">
        <v>790</v>
      </c>
      <c r="BD109" s="57" t="s">
        <v>791</v>
      </c>
      <c r="BE109" s="57" t="s">
        <v>791</v>
      </c>
      <c r="BF109" s="57" t="s">
        <v>791</v>
      </c>
      <c r="BG109" s="61" t="s">
        <v>790</v>
      </c>
      <c r="BH109" s="61" t="s">
        <v>791</v>
      </c>
      <c r="BI109" s="80" t="s">
        <v>791</v>
      </c>
      <c r="BJ109" s="80" t="s">
        <v>791</v>
      </c>
      <c r="BK109" s="65" t="s">
        <v>790</v>
      </c>
      <c r="BL109" s="65" t="s">
        <v>792</v>
      </c>
      <c r="BM109" s="66" t="s">
        <v>276</v>
      </c>
      <c r="BN109" s="66"/>
    </row>
    <row r="110" spans="1:266" ht="35.1" customHeight="1" x14ac:dyDescent="0.2">
      <c r="A110" s="34" t="s">
        <v>193</v>
      </c>
      <c r="B110" s="133"/>
      <c r="C110" s="34" t="s">
        <v>143</v>
      </c>
      <c r="D110" s="34" t="s">
        <v>143</v>
      </c>
      <c r="E110" s="123">
        <v>1132</v>
      </c>
      <c r="F110" s="22"/>
      <c r="G110" s="22"/>
      <c r="H110" s="22"/>
      <c r="I110" s="22"/>
      <c r="J110" s="142"/>
      <c r="K110" s="142"/>
      <c r="L110" s="142"/>
      <c r="M110" s="142"/>
      <c r="N110" s="165"/>
      <c r="O110" s="22"/>
      <c r="P110" s="22"/>
      <c r="Q110" s="22" t="str">
        <f>IFERROR(VLOOKUP(A110,'[1]Compil Arr.Eval+Surv'!$C$2:$M$187,11,FALSE),"")</f>
        <v/>
      </c>
      <c r="R110" s="98"/>
      <c r="S110" s="98"/>
      <c r="T110" s="98" t="str">
        <f>IF(J110&lt;&gt;"","Etat chimique",IFERROR(VLOOKUP(A110,'[1]Compil Arr.Eval+Surv'!$C$2:$M$187,11,FALSE),""))</f>
        <v/>
      </c>
      <c r="U110" s="39" t="s">
        <v>790</v>
      </c>
      <c r="V110" s="39" t="s">
        <v>790</v>
      </c>
      <c r="W110" s="39" t="s">
        <v>790</v>
      </c>
      <c r="X110" s="39" t="s">
        <v>790</v>
      </c>
      <c r="Y110" s="39" t="s">
        <v>790</v>
      </c>
      <c r="Z110" s="39" t="s">
        <v>790</v>
      </c>
      <c r="AA110" s="42" t="s">
        <v>928</v>
      </c>
      <c r="AB110" s="42" t="s">
        <v>917</v>
      </c>
      <c r="AC110" s="42">
        <v>41012</v>
      </c>
      <c r="AD110" s="86" t="s">
        <v>276</v>
      </c>
      <c r="AE110" s="86">
        <v>9.4736842105263155E-6</v>
      </c>
      <c r="AF110" s="86" t="s">
        <v>1234</v>
      </c>
      <c r="AG110" s="86">
        <v>9.4736842105263155E-6</v>
      </c>
      <c r="AH110" s="86">
        <v>1.2699999999999999E-2</v>
      </c>
      <c r="AI110" s="86">
        <v>5.0000000000000002E-5</v>
      </c>
      <c r="AJ110" s="86" t="s">
        <v>854</v>
      </c>
      <c r="AK110" s="86">
        <v>9.4736842105263159E-7</v>
      </c>
      <c r="AL110" s="86" t="s">
        <v>1234</v>
      </c>
      <c r="AM110" s="86">
        <v>1.2700000000000001E-3</v>
      </c>
      <c r="AN110" s="86">
        <v>5.0000000000000004E-6</v>
      </c>
      <c r="AO110" s="86" t="s">
        <v>854</v>
      </c>
      <c r="AP110" s="86" t="s">
        <v>818</v>
      </c>
      <c r="AQ110" s="71">
        <v>10</v>
      </c>
      <c r="AR110" s="71">
        <v>5.0000000000000002E-5</v>
      </c>
      <c r="AS110" s="71">
        <v>10</v>
      </c>
      <c r="AT110" s="71">
        <v>1.2699999999999999E-2</v>
      </c>
      <c r="AU110" s="55">
        <v>100</v>
      </c>
      <c r="AV110" s="55">
        <v>5.0000000000000004E-6</v>
      </c>
      <c r="AW110" s="55">
        <v>100</v>
      </c>
      <c r="AX110" s="55">
        <v>1.2700000000000001E-3</v>
      </c>
      <c r="AY110" s="48" t="s">
        <v>789</v>
      </c>
      <c r="AZ110" s="48">
        <v>5.0080000000000013E-2</v>
      </c>
      <c r="BA110" s="44" t="s">
        <v>789</v>
      </c>
      <c r="BB110" s="44">
        <v>5.0080000000000012E-3</v>
      </c>
      <c r="BC110" s="57">
        <v>30</v>
      </c>
      <c r="BD110" s="57">
        <v>36</v>
      </c>
      <c r="BE110" s="57">
        <v>9.4736842105263162E-5</v>
      </c>
      <c r="BF110" s="57">
        <v>9.4736842105263155E-6</v>
      </c>
      <c r="BG110" s="61">
        <v>1000</v>
      </c>
      <c r="BH110" s="61">
        <v>3.6</v>
      </c>
      <c r="BI110" s="80">
        <v>9.4736842105263155E-6</v>
      </c>
      <c r="BJ110" s="80">
        <v>9.4736842105263159E-7</v>
      </c>
      <c r="BK110" s="65" t="s">
        <v>790</v>
      </c>
      <c r="BL110" s="65">
        <v>0.1</v>
      </c>
      <c r="BM110" s="66" t="s">
        <v>1140</v>
      </c>
      <c r="BN110" s="66" t="s">
        <v>1517</v>
      </c>
    </row>
    <row r="111" spans="1:266" ht="35.1" customHeight="1" x14ac:dyDescent="0.2">
      <c r="A111" s="34" t="s">
        <v>273</v>
      </c>
      <c r="B111" s="133"/>
      <c r="C111" s="34" t="s">
        <v>1322</v>
      </c>
      <c r="D111" s="34" t="s">
        <v>274</v>
      </c>
      <c r="E111" s="123">
        <v>1866</v>
      </c>
      <c r="F111" s="22"/>
      <c r="G111" s="22"/>
      <c r="H111" s="22"/>
      <c r="I111" s="22"/>
      <c r="J111" s="142"/>
      <c r="K111" s="142"/>
      <c r="L111" s="142"/>
      <c r="M111" s="142"/>
      <c r="N111" s="165"/>
      <c r="O111" s="22" t="s">
        <v>633</v>
      </c>
      <c r="P111" s="22" t="s">
        <v>633</v>
      </c>
      <c r="Q111" s="22" t="str">
        <f>IFERROR(VLOOKUP(A111,'[1]Compil Arr.Eval+Surv'!$C$2:$M$187,11,FALSE),"")</f>
        <v>PSEE &amp; SPAS Cat. A</v>
      </c>
      <c r="R111" s="98"/>
      <c r="S111" s="98"/>
      <c r="T111" s="98" t="str">
        <f>IF(J111&lt;&gt;"","Etat chimique",IFERROR(VLOOKUP(A111,'[1]Compil Arr.Eval+Surv'!$C$2:$M$187,11,FALSE),""))</f>
        <v>PSEE &amp; SPAS Cat. A</v>
      </c>
      <c r="U111" s="39" t="s">
        <v>790</v>
      </c>
      <c r="V111" s="39" t="s">
        <v>790</v>
      </c>
      <c r="W111" s="39" t="s">
        <v>790</v>
      </c>
      <c r="X111" s="39" t="s">
        <v>790</v>
      </c>
      <c r="Y111" s="39" t="s">
        <v>790</v>
      </c>
      <c r="Z111" s="39">
        <f>AI111</f>
        <v>5.0000000000000004E-6</v>
      </c>
      <c r="AA111" s="42" t="s">
        <v>1100</v>
      </c>
      <c r="AB111" s="42" t="s">
        <v>918</v>
      </c>
      <c r="AC111" s="42">
        <v>41236</v>
      </c>
      <c r="AD111" s="86" t="s">
        <v>888</v>
      </c>
      <c r="AE111" s="86">
        <v>5.0000000000000004E-6</v>
      </c>
      <c r="AF111" s="86" t="s">
        <v>1255</v>
      </c>
      <c r="AG111" s="86">
        <v>5.0000000000000004E-6</v>
      </c>
      <c r="AH111" s="86">
        <v>6.6000000000000003E-2</v>
      </c>
      <c r="AI111" s="86">
        <v>5.0000000000000004E-6</v>
      </c>
      <c r="AJ111" s="86" t="s">
        <v>1211</v>
      </c>
      <c r="AK111" s="86">
        <v>4.9999999999999998E-7</v>
      </c>
      <c r="AL111" s="86" t="s">
        <v>1255</v>
      </c>
      <c r="AM111" s="86">
        <v>0.01</v>
      </c>
      <c r="AN111" s="86">
        <v>4.9999999999999998E-7</v>
      </c>
      <c r="AO111" s="86" t="s">
        <v>1211</v>
      </c>
      <c r="AP111" s="86">
        <v>3</v>
      </c>
      <c r="AQ111" s="71">
        <v>100</v>
      </c>
      <c r="AR111" s="71">
        <v>1E-3</v>
      </c>
      <c r="AS111" s="71">
        <v>100</v>
      </c>
      <c r="AT111" s="71">
        <v>6.6000000000000003E-2</v>
      </c>
      <c r="AU111" s="55">
        <v>1000</v>
      </c>
      <c r="AV111" s="55">
        <v>1E-4</v>
      </c>
      <c r="AW111" s="55">
        <v>500</v>
      </c>
      <c r="AX111" s="55">
        <v>0.01</v>
      </c>
      <c r="AY111" s="48">
        <v>100</v>
      </c>
      <c r="AZ111" s="48">
        <v>179</v>
      </c>
      <c r="BA111" s="44">
        <v>1000</v>
      </c>
      <c r="BB111" s="44">
        <v>17.899999999999999</v>
      </c>
      <c r="BC111" s="57">
        <v>300</v>
      </c>
      <c r="BD111" s="57">
        <v>3.3330000000000002</v>
      </c>
      <c r="BE111" s="57">
        <v>5.0000000000000004E-6</v>
      </c>
      <c r="BF111" s="57">
        <v>4.9999999999999998E-7</v>
      </c>
      <c r="BG111" s="61">
        <v>1000</v>
      </c>
      <c r="BH111" s="61">
        <v>3</v>
      </c>
      <c r="BI111" s="80">
        <v>5.0000000000000004E-6</v>
      </c>
      <c r="BJ111" s="80">
        <v>4.9999999999999998E-7</v>
      </c>
      <c r="BK111" s="65" t="s">
        <v>790</v>
      </c>
      <c r="BL111" s="65">
        <v>0.1</v>
      </c>
      <c r="BM111" s="66" t="s">
        <v>1140</v>
      </c>
      <c r="BN111" s="66" t="s">
        <v>1517</v>
      </c>
    </row>
    <row r="112" spans="1:266" ht="35.1" customHeight="1" x14ac:dyDescent="0.2">
      <c r="A112" s="34" t="s">
        <v>82</v>
      </c>
      <c r="B112" s="133"/>
      <c r="C112" s="34" t="s">
        <v>19</v>
      </c>
      <c r="D112" s="34" t="s">
        <v>19</v>
      </c>
      <c r="E112" s="123">
        <v>1464</v>
      </c>
      <c r="F112" s="22">
        <v>8</v>
      </c>
      <c r="G112" s="22" t="s">
        <v>687</v>
      </c>
      <c r="H112" s="22">
        <v>8</v>
      </c>
      <c r="I112" s="22" t="s">
        <v>687</v>
      </c>
      <c r="J112" s="142"/>
      <c r="K112" s="142"/>
      <c r="L112" s="142"/>
      <c r="M112" s="142"/>
      <c r="N112" s="165"/>
      <c r="O112" s="22" t="s">
        <v>634</v>
      </c>
      <c r="P112" s="22" t="s">
        <v>634</v>
      </c>
      <c r="Q112" s="22" t="str">
        <f>IFERROR(VLOOKUP(A112,'[1]Compil Arr.Eval+Surv'!$C$2:$M$187,11,FALSE),"")</f>
        <v/>
      </c>
      <c r="R112" s="98"/>
      <c r="S112" s="98" t="s">
        <v>1509</v>
      </c>
      <c r="T112" s="98" t="str">
        <f>IF(J112&lt;&gt;"","Etat chimique",IFERROR(VLOOKUP(A112,'[1]Compil Arr.Eval+Surv'!$C$2:$M$187,11,FALSE),""))</f>
        <v/>
      </c>
      <c r="U112" s="39" t="s">
        <v>818</v>
      </c>
      <c r="V112" s="39" t="s">
        <v>818</v>
      </c>
      <c r="W112" s="39" t="s">
        <v>818</v>
      </c>
      <c r="X112" s="39" t="s">
        <v>818</v>
      </c>
      <c r="Y112" s="39" t="s">
        <v>818</v>
      </c>
      <c r="Z112" s="39" t="s">
        <v>790</v>
      </c>
      <c r="AA112" s="42" t="s">
        <v>1523</v>
      </c>
      <c r="AB112" s="42" t="s">
        <v>890</v>
      </c>
      <c r="AC112" s="42" t="s">
        <v>929</v>
      </c>
      <c r="AD112" s="86" t="s">
        <v>276</v>
      </c>
      <c r="AE112" s="86">
        <v>0.1</v>
      </c>
      <c r="AF112" s="86" t="s">
        <v>1256</v>
      </c>
      <c r="AG112" s="86">
        <v>0.1</v>
      </c>
      <c r="AH112" s="86">
        <v>0.3</v>
      </c>
      <c r="AI112" s="86">
        <v>0.1</v>
      </c>
      <c r="AJ112" s="86" t="s">
        <v>854</v>
      </c>
      <c r="AK112" s="86">
        <v>0.1</v>
      </c>
      <c r="AL112" s="86" t="s">
        <v>1256</v>
      </c>
      <c r="AM112" s="86">
        <v>0.3</v>
      </c>
      <c r="AN112" s="86">
        <v>0.1</v>
      </c>
      <c r="AO112" s="86" t="s">
        <v>854</v>
      </c>
      <c r="AP112" s="86" t="s">
        <v>818</v>
      </c>
      <c r="AQ112" s="71" t="s">
        <v>842</v>
      </c>
      <c r="AR112" s="71">
        <v>0.1</v>
      </c>
      <c r="AS112" s="71" t="s">
        <v>842</v>
      </c>
      <c r="AT112" s="71">
        <v>0.3</v>
      </c>
      <c r="AU112" s="55" t="s">
        <v>842</v>
      </c>
      <c r="AV112" s="55">
        <v>0.1</v>
      </c>
      <c r="AW112" s="55" t="s">
        <v>842</v>
      </c>
      <c r="AX112" s="55">
        <v>0.3</v>
      </c>
      <c r="AY112" s="48" t="s">
        <v>790</v>
      </c>
      <c r="AZ112" s="48" t="s">
        <v>791</v>
      </c>
      <c r="BA112" s="44" t="s">
        <v>790</v>
      </c>
      <c r="BB112" s="44" t="s">
        <v>791</v>
      </c>
      <c r="BC112" s="57">
        <v>30</v>
      </c>
      <c r="BD112" s="57">
        <v>33</v>
      </c>
      <c r="BE112" s="57">
        <v>0.19</v>
      </c>
      <c r="BF112" s="57">
        <v>0.19</v>
      </c>
      <c r="BG112" s="61">
        <v>100</v>
      </c>
      <c r="BH112" s="61">
        <v>304</v>
      </c>
      <c r="BI112" s="80">
        <v>1.79</v>
      </c>
      <c r="BJ112" s="80">
        <v>1.79</v>
      </c>
      <c r="BK112" s="65" t="s">
        <v>790</v>
      </c>
      <c r="BL112" s="65">
        <v>0.1</v>
      </c>
      <c r="BM112" s="66" t="s">
        <v>1140</v>
      </c>
      <c r="BN112" s="66" t="s">
        <v>1517</v>
      </c>
    </row>
    <row r="113" spans="1:66" ht="35.1" customHeight="1" x14ac:dyDescent="0.2">
      <c r="A113" s="34" t="s">
        <v>299</v>
      </c>
      <c r="B113" s="133"/>
      <c r="C113" s="34" t="s">
        <v>300</v>
      </c>
      <c r="D113" s="34" t="s">
        <v>1323</v>
      </c>
      <c r="E113" s="123">
        <v>1612</v>
      </c>
      <c r="F113" s="22"/>
      <c r="G113" s="22"/>
      <c r="H113" s="22"/>
      <c r="I113" s="22"/>
      <c r="J113" s="142"/>
      <c r="K113" s="142"/>
      <c r="L113" s="142"/>
      <c r="M113" s="142"/>
      <c r="N113" s="165"/>
      <c r="O113" s="22"/>
      <c r="P113" s="22"/>
      <c r="Q113" s="22" t="str">
        <f>IFERROR(VLOOKUP(A113,'[1]Compil Arr.Eval+Surv'!$C$2:$M$187,11,FALSE),"")</f>
        <v/>
      </c>
      <c r="R113" s="98"/>
      <c r="S113" s="98"/>
      <c r="T113" s="98" t="str">
        <f>IF(J113&lt;&gt;"","Etat chimique",IFERROR(VLOOKUP(A113,'[1]Compil Arr.Eval+Surv'!$C$2:$M$187,11,FALSE),""))</f>
        <v/>
      </c>
      <c r="U113" s="39" t="s">
        <v>790</v>
      </c>
      <c r="V113" s="39" t="s">
        <v>790</v>
      </c>
      <c r="W113" s="39" t="s">
        <v>790</v>
      </c>
      <c r="X113" s="39" t="s">
        <v>790</v>
      </c>
      <c r="Y113" s="39" t="s">
        <v>790</v>
      </c>
      <c r="Z113" s="39" t="s">
        <v>790</v>
      </c>
      <c r="AA113" s="42" t="s">
        <v>928</v>
      </c>
      <c r="AB113" s="42" t="s">
        <v>917</v>
      </c>
      <c r="AC113" s="42">
        <v>41012</v>
      </c>
      <c r="AD113" s="86" t="s">
        <v>276</v>
      </c>
      <c r="AE113" s="86">
        <v>0.15227272727272728</v>
      </c>
      <c r="AF113" s="86" t="s">
        <v>1234</v>
      </c>
      <c r="AG113" s="86">
        <v>0.15227272727272728</v>
      </c>
      <c r="AH113" s="86">
        <v>13</v>
      </c>
      <c r="AI113" s="86">
        <v>0.75</v>
      </c>
      <c r="AJ113" s="86" t="s">
        <v>1211</v>
      </c>
      <c r="AK113" s="86">
        <v>0.15227272727272728</v>
      </c>
      <c r="AL113" s="86" t="s">
        <v>1234</v>
      </c>
      <c r="AM113" s="86">
        <v>1.3</v>
      </c>
      <c r="AN113" s="86">
        <v>0.16</v>
      </c>
      <c r="AO113" s="86" t="s">
        <v>854</v>
      </c>
      <c r="AP113" s="86" t="s">
        <v>818</v>
      </c>
      <c r="AQ113" s="71">
        <v>10</v>
      </c>
      <c r="AR113" s="71">
        <v>1.6</v>
      </c>
      <c r="AS113" s="71">
        <v>10</v>
      </c>
      <c r="AT113" s="71">
        <v>13</v>
      </c>
      <c r="AU113" s="55">
        <v>100</v>
      </c>
      <c r="AV113" s="55">
        <v>0.16</v>
      </c>
      <c r="AW113" s="55">
        <v>100</v>
      </c>
      <c r="AX113" s="55">
        <v>1.3</v>
      </c>
      <c r="AY113" s="48" t="s">
        <v>789</v>
      </c>
      <c r="AZ113" s="48">
        <v>31.360000000000007</v>
      </c>
      <c r="BA113" s="44" t="s">
        <v>789</v>
      </c>
      <c r="BB113" s="44">
        <v>3.1360000000000001</v>
      </c>
      <c r="BC113" s="57">
        <v>90</v>
      </c>
      <c r="BD113" s="57">
        <v>33</v>
      </c>
      <c r="BE113" s="57">
        <v>0.75</v>
      </c>
      <c r="BF113" s="57">
        <v>0.75</v>
      </c>
      <c r="BG113" s="61">
        <v>3000</v>
      </c>
      <c r="BH113" s="61">
        <v>6.7</v>
      </c>
      <c r="BI113" s="80">
        <v>0.15227272727272728</v>
      </c>
      <c r="BJ113" s="80">
        <v>0.15227272727272728</v>
      </c>
      <c r="BK113" s="65">
        <v>3000</v>
      </c>
      <c r="BL113" s="65">
        <v>0.4</v>
      </c>
      <c r="BM113" s="66" t="s">
        <v>1156</v>
      </c>
      <c r="BN113" s="66"/>
    </row>
    <row r="114" spans="1:66" ht="35.1" customHeight="1" x14ac:dyDescent="0.2">
      <c r="A114" s="34" t="s">
        <v>325</v>
      </c>
      <c r="B114" s="133"/>
      <c r="C114" s="34" t="s">
        <v>326</v>
      </c>
      <c r="D114" s="34" t="s">
        <v>326</v>
      </c>
      <c r="E114" s="123">
        <v>1606</v>
      </c>
      <c r="F114" s="22"/>
      <c r="G114" s="22"/>
      <c r="H114" s="22"/>
      <c r="I114" s="22"/>
      <c r="J114" s="142"/>
      <c r="K114" s="142"/>
      <c r="L114" s="142"/>
      <c r="M114" s="142"/>
      <c r="N114" s="165"/>
      <c r="O114" s="22"/>
      <c r="P114" s="22"/>
      <c r="Q114" s="22" t="str">
        <f>IFERROR(VLOOKUP(A114,'[1]Compil Arr.Eval+Surv'!$C$2:$M$187,11,FALSE),"")</f>
        <v/>
      </c>
      <c r="R114" s="98"/>
      <c r="S114" s="98"/>
      <c r="T114" s="98" t="str">
        <f>IF(J114&lt;&gt;"","Etat chimique",IFERROR(VLOOKUP(A114,'[1]Compil Arr.Eval+Surv'!$C$2:$M$187,11,FALSE),""))</f>
        <v/>
      </c>
      <c r="U114" s="39" t="s">
        <v>790</v>
      </c>
      <c r="V114" s="39" t="s">
        <v>790</v>
      </c>
      <c r="W114" s="39" t="s">
        <v>790</v>
      </c>
      <c r="X114" s="39" t="s">
        <v>790</v>
      </c>
      <c r="Y114" s="39" t="s">
        <v>790</v>
      </c>
      <c r="Z114" s="39" t="s">
        <v>790</v>
      </c>
      <c r="AA114" s="42" t="s">
        <v>1259</v>
      </c>
      <c r="AB114" s="42" t="s">
        <v>921</v>
      </c>
      <c r="AC114" s="42" t="s">
        <v>779</v>
      </c>
      <c r="AD114" s="86" t="s">
        <v>276</v>
      </c>
      <c r="AE114" s="86" t="s">
        <v>791</v>
      </c>
      <c r="AF114" s="86" t="s">
        <v>790</v>
      </c>
      <c r="AG114" s="86" t="s">
        <v>791</v>
      </c>
      <c r="AH114" s="86" t="s">
        <v>791</v>
      </c>
      <c r="AI114" s="86" t="s">
        <v>275</v>
      </c>
      <c r="AJ114" s="86" t="s">
        <v>790</v>
      </c>
      <c r="AK114" s="86" t="s">
        <v>791</v>
      </c>
      <c r="AL114" s="86" t="s">
        <v>790</v>
      </c>
      <c r="AM114" s="86" t="s">
        <v>791</v>
      </c>
      <c r="AN114" s="86" t="s">
        <v>275</v>
      </c>
      <c r="AO114" s="86" t="s">
        <v>790</v>
      </c>
      <c r="AP114" s="86" t="s">
        <v>818</v>
      </c>
      <c r="AQ114" s="71">
        <v>1000</v>
      </c>
      <c r="AR114" s="71">
        <v>0.7</v>
      </c>
      <c r="AS114" s="71" t="s">
        <v>790</v>
      </c>
      <c r="AT114" s="71" t="s">
        <v>791</v>
      </c>
      <c r="AU114" s="55" t="s">
        <v>790</v>
      </c>
      <c r="AV114" s="55" t="s">
        <v>791</v>
      </c>
      <c r="AW114" s="55" t="s">
        <v>790</v>
      </c>
      <c r="AX114" s="55" t="s">
        <v>791</v>
      </c>
      <c r="AY114" s="48" t="s">
        <v>789</v>
      </c>
      <c r="AZ114" s="48">
        <v>5.3165000000000022</v>
      </c>
      <c r="BA114" s="44" t="s">
        <v>789</v>
      </c>
      <c r="BB114" s="44" t="s">
        <v>275</v>
      </c>
      <c r="BC114" s="57" t="s">
        <v>790</v>
      </c>
      <c r="BD114" s="57" t="s">
        <v>791</v>
      </c>
      <c r="BE114" s="57" t="s">
        <v>791</v>
      </c>
      <c r="BF114" s="57" t="s">
        <v>791</v>
      </c>
      <c r="BG114" s="61" t="s">
        <v>790</v>
      </c>
      <c r="BH114" s="61" t="s">
        <v>791</v>
      </c>
      <c r="BI114" s="80" t="s">
        <v>791</v>
      </c>
      <c r="BJ114" s="80" t="s">
        <v>791</v>
      </c>
      <c r="BK114" s="65" t="s">
        <v>790</v>
      </c>
      <c r="BL114" s="65" t="s">
        <v>792</v>
      </c>
      <c r="BM114" s="66" t="s">
        <v>276</v>
      </c>
      <c r="BN114" s="66"/>
    </row>
    <row r="115" spans="1:66" ht="35.1" customHeight="1" x14ac:dyDescent="0.2">
      <c r="A115" s="34" t="s">
        <v>301</v>
      </c>
      <c r="B115" s="133"/>
      <c r="C115" s="34" t="s">
        <v>302</v>
      </c>
      <c r="D115" s="34" t="s">
        <v>1324</v>
      </c>
      <c r="E115" s="123">
        <v>1636</v>
      </c>
      <c r="F115" s="22"/>
      <c r="G115" s="22"/>
      <c r="H115" s="22"/>
      <c r="I115" s="22"/>
      <c r="J115" s="142"/>
      <c r="K115" s="142"/>
      <c r="L115" s="142"/>
      <c r="M115" s="142"/>
      <c r="N115" s="165"/>
      <c r="O115" s="22"/>
      <c r="P115" s="22"/>
      <c r="Q115" s="22" t="str">
        <f>IFERROR(VLOOKUP(A115,'[1]Compil Arr.Eval+Surv'!$C$2:$M$187,11,FALSE),"")</f>
        <v/>
      </c>
      <c r="R115" s="98"/>
      <c r="S115" s="98"/>
      <c r="T115" s="98" t="str">
        <f>IF(J115&lt;&gt;"","Etat chimique",IFERROR(VLOOKUP(A115,'[1]Compil Arr.Eval+Surv'!$C$2:$M$187,11,FALSE),""))</f>
        <v/>
      </c>
      <c r="U115" s="39" t="s">
        <v>790</v>
      </c>
      <c r="V115" s="39" t="s">
        <v>790</v>
      </c>
      <c r="W115" s="39" t="s">
        <v>790</v>
      </c>
      <c r="X115" s="39" t="s">
        <v>790</v>
      </c>
      <c r="Y115" s="39" t="s">
        <v>790</v>
      </c>
      <c r="Z115" s="39" t="s">
        <v>790</v>
      </c>
      <c r="AA115" s="42" t="s">
        <v>928</v>
      </c>
      <c r="AB115" s="42" t="s">
        <v>916</v>
      </c>
      <c r="AC115" s="42">
        <v>40226</v>
      </c>
      <c r="AD115" s="86" t="s">
        <v>276</v>
      </c>
      <c r="AE115" s="86">
        <v>9.1999999999999993</v>
      </c>
      <c r="AF115" s="86" t="s">
        <v>854</v>
      </c>
      <c r="AG115" s="86">
        <v>9.1999999999999993</v>
      </c>
      <c r="AH115" s="86">
        <v>9.1999999999999993</v>
      </c>
      <c r="AI115" s="86">
        <v>9.1999999999999993</v>
      </c>
      <c r="AJ115" s="86" t="s">
        <v>854</v>
      </c>
      <c r="AK115" s="86" t="s">
        <v>791</v>
      </c>
      <c r="AL115" s="86" t="s">
        <v>790</v>
      </c>
      <c r="AM115" s="86" t="s">
        <v>791</v>
      </c>
      <c r="AN115" s="86" t="s">
        <v>275</v>
      </c>
      <c r="AO115" s="86" t="s">
        <v>790</v>
      </c>
      <c r="AP115" s="86" t="s">
        <v>818</v>
      </c>
      <c r="AQ115" s="71">
        <v>100</v>
      </c>
      <c r="AR115" s="71">
        <v>9.1999999999999993</v>
      </c>
      <c r="AS115" s="71">
        <v>100</v>
      </c>
      <c r="AT115" s="71">
        <v>9.1999999999999993</v>
      </c>
      <c r="AU115" s="55" t="s">
        <v>790</v>
      </c>
      <c r="AV115" s="55" t="s">
        <v>791</v>
      </c>
      <c r="AW115" s="55" t="s">
        <v>790</v>
      </c>
      <c r="AX115" s="55" t="s">
        <v>791</v>
      </c>
      <c r="AY115" s="48" t="s">
        <v>789</v>
      </c>
      <c r="AZ115" s="48">
        <v>240.12000000000006</v>
      </c>
      <c r="BA115" s="44" t="s">
        <v>789</v>
      </c>
      <c r="BB115" s="44" t="s">
        <v>275</v>
      </c>
      <c r="BC115" s="57">
        <v>30</v>
      </c>
      <c r="BD115" s="57">
        <v>4444</v>
      </c>
      <c r="BE115" s="57">
        <v>444.4</v>
      </c>
      <c r="BF115" s="57">
        <v>444.4</v>
      </c>
      <c r="BG115" s="61">
        <v>300</v>
      </c>
      <c r="BH115" s="61">
        <v>5478</v>
      </c>
      <c r="BI115" s="80">
        <v>547.79999999999995</v>
      </c>
      <c r="BJ115" s="80">
        <v>547.79999999999995</v>
      </c>
      <c r="BK115" s="65">
        <v>300</v>
      </c>
      <c r="BL115" s="65">
        <v>315</v>
      </c>
      <c r="BM115" s="66" t="s">
        <v>1156</v>
      </c>
      <c r="BN115" s="66"/>
    </row>
    <row r="116" spans="1:66" ht="35.1" customHeight="1" x14ac:dyDescent="0.2">
      <c r="A116" s="34" t="s">
        <v>303</v>
      </c>
      <c r="B116" s="133"/>
      <c r="C116" s="34" t="s">
        <v>304</v>
      </c>
      <c r="D116" s="34" t="s">
        <v>304</v>
      </c>
      <c r="E116" s="123">
        <v>1594</v>
      </c>
      <c r="F116" s="22"/>
      <c r="G116" s="22"/>
      <c r="H116" s="22"/>
      <c r="I116" s="22"/>
      <c r="J116" s="142"/>
      <c r="K116" s="142"/>
      <c r="L116" s="142"/>
      <c r="M116" s="142"/>
      <c r="N116" s="165"/>
      <c r="O116" s="22"/>
      <c r="P116" s="22"/>
      <c r="Q116" s="22" t="str">
        <f>IFERROR(VLOOKUP(A116,'[1]Compil Arr.Eval+Surv'!$C$2:$M$187,11,FALSE),"")</f>
        <v/>
      </c>
      <c r="R116" s="98"/>
      <c r="S116" s="98"/>
      <c r="T116" s="98" t="str">
        <f>IF(J116&lt;&gt;"","Etat chimique",IFERROR(VLOOKUP(A116,'[1]Compil Arr.Eval+Surv'!$C$2:$M$187,11,FALSE),""))</f>
        <v/>
      </c>
      <c r="U116" s="39" t="s">
        <v>790</v>
      </c>
      <c r="V116" s="39" t="s">
        <v>790</v>
      </c>
      <c r="W116" s="39" t="s">
        <v>790</v>
      </c>
      <c r="X116" s="39" t="s">
        <v>790</v>
      </c>
      <c r="Y116" s="39" t="s">
        <v>790</v>
      </c>
      <c r="Z116" s="39" t="s">
        <v>790</v>
      </c>
      <c r="AA116" s="42" t="s">
        <v>928</v>
      </c>
      <c r="AB116" s="42" t="s">
        <v>917</v>
      </c>
      <c r="AC116" s="42">
        <v>41012</v>
      </c>
      <c r="AD116" s="86" t="s">
        <v>276</v>
      </c>
      <c r="AE116" s="86">
        <v>6.3</v>
      </c>
      <c r="AF116" s="86" t="s">
        <v>854</v>
      </c>
      <c r="AG116" s="86">
        <v>6.3</v>
      </c>
      <c r="AH116" s="86">
        <v>32</v>
      </c>
      <c r="AI116" s="86">
        <v>6.3</v>
      </c>
      <c r="AJ116" s="86" t="s">
        <v>854</v>
      </c>
      <c r="AK116" s="86">
        <v>0.63</v>
      </c>
      <c r="AL116" s="86" t="s">
        <v>854</v>
      </c>
      <c r="AM116" s="86">
        <v>3.2</v>
      </c>
      <c r="AN116" s="86">
        <v>0.63</v>
      </c>
      <c r="AO116" s="86" t="s">
        <v>854</v>
      </c>
      <c r="AP116" s="86" t="s">
        <v>818</v>
      </c>
      <c r="AQ116" s="71">
        <v>100</v>
      </c>
      <c r="AR116" s="71">
        <v>6.3</v>
      </c>
      <c r="AS116" s="71">
        <v>100</v>
      </c>
      <c r="AT116" s="71">
        <v>32</v>
      </c>
      <c r="AU116" s="55">
        <v>1000</v>
      </c>
      <c r="AV116" s="55">
        <v>0.63</v>
      </c>
      <c r="AW116" s="55">
        <v>1000</v>
      </c>
      <c r="AX116" s="55">
        <v>3.2</v>
      </c>
      <c r="AY116" s="48" t="s">
        <v>789</v>
      </c>
      <c r="AZ116" s="48">
        <v>146.38050000000001</v>
      </c>
      <c r="BA116" s="44" t="s">
        <v>789</v>
      </c>
      <c r="BB116" s="44">
        <v>14.638050000000003</v>
      </c>
      <c r="BC116" s="57">
        <v>90</v>
      </c>
      <c r="BD116" s="57">
        <v>3703</v>
      </c>
      <c r="BE116" s="57">
        <v>370.3</v>
      </c>
      <c r="BF116" s="57">
        <v>370.3</v>
      </c>
      <c r="BG116" s="61">
        <v>2000</v>
      </c>
      <c r="BH116" s="61">
        <v>507.25</v>
      </c>
      <c r="BI116" s="80">
        <v>50.725000000000001</v>
      </c>
      <c r="BJ116" s="80">
        <v>50.725000000000001</v>
      </c>
      <c r="BK116" s="65">
        <v>2000</v>
      </c>
      <c r="BL116" s="65">
        <v>29</v>
      </c>
      <c r="BM116" s="66" t="s">
        <v>1156</v>
      </c>
      <c r="BN116" s="66"/>
    </row>
    <row r="117" spans="1:66" ht="35.1" customHeight="1" x14ac:dyDescent="0.2">
      <c r="A117" s="34" t="s">
        <v>311</v>
      </c>
      <c r="B117" s="133"/>
      <c r="C117" s="34" t="s">
        <v>312</v>
      </c>
      <c r="D117" s="34" t="s">
        <v>1325</v>
      </c>
      <c r="E117" s="123">
        <v>1605</v>
      </c>
      <c r="F117" s="22"/>
      <c r="G117" s="22"/>
      <c r="H117" s="22"/>
      <c r="I117" s="22"/>
      <c r="J117" s="142"/>
      <c r="K117" s="142"/>
      <c r="L117" s="142"/>
      <c r="M117" s="142"/>
      <c r="N117" s="165"/>
      <c r="O117" s="22"/>
      <c r="P117" s="22"/>
      <c r="Q117" s="22" t="str">
        <f>IFERROR(VLOOKUP(A117,'[1]Compil Arr.Eval+Surv'!$C$2:$M$187,11,FALSE),"")</f>
        <v/>
      </c>
      <c r="R117" s="98"/>
      <c r="S117" s="98"/>
      <c r="T117" s="98" t="str">
        <f>IF(J117&lt;&gt;"","Etat chimique",IFERROR(VLOOKUP(A117,'[1]Compil Arr.Eval+Surv'!$C$2:$M$187,11,FALSE),""))</f>
        <v/>
      </c>
      <c r="U117" s="39" t="s">
        <v>790</v>
      </c>
      <c r="V117" s="39" t="s">
        <v>790</v>
      </c>
      <c r="W117" s="39" t="s">
        <v>790</v>
      </c>
      <c r="X117" s="39" t="s">
        <v>790</v>
      </c>
      <c r="Y117" s="39" t="s">
        <v>790</v>
      </c>
      <c r="Z117" s="39" t="s">
        <v>790</v>
      </c>
      <c r="AA117" s="42" t="s">
        <v>1259</v>
      </c>
      <c r="AB117" s="42" t="s">
        <v>921</v>
      </c>
      <c r="AC117" s="42" t="s">
        <v>779</v>
      </c>
      <c r="AD117" s="86" t="s">
        <v>276</v>
      </c>
      <c r="AE117" s="86" t="s">
        <v>791</v>
      </c>
      <c r="AF117" s="86" t="s">
        <v>790</v>
      </c>
      <c r="AG117" s="86" t="s">
        <v>791</v>
      </c>
      <c r="AH117" s="86" t="s">
        <v>791</v>
      </c>
      <c r="AI117" s="86" t="s">
        <v>275</v>
      </c>
      <c r="AJ117" s="86" t="s">
        <v>790</v>
      </c>
      <c r="AK117" s="86" t="s">
        <v>791</v>
      </c>
      <c r="AL117" s="86" t="s">
        <v>790</v>
      </c>
      <c r="AM117" s="86" t="s">
        <v>791</v>
      </c>
      <c r="AN117" s="86" t="s">
        <v>275</v>
      </c>
      <c r="AO117" s="86" t="s">
        <v>790</v>
      </c>
      <c r="AP117" s="86" t="s">
        <v>818</v>
      </c>
      <c r="AQ117" s="71">
        <v>50</v>
      </c>
      <c r="AR117" s="71">
        <v>6</v>
      </c>
      <c r="AS117" s="71" t="s">
        <v>790</v>
      </c>
      <c r="AT117" s="71" t="s">
        <v>791</v>
      </c>
      <c r="AU117" s="55" t="s">
        <v>790</v>
      </c>
      <c r="AV117" s="55" t="s">
        <v>791</v>
      </c>
      <c r="AW117" s="55" t="s">
        <v>790</v>
      </c>
      <c r="AX117" s="55" t="s">
        <v>791</v>
      </c>
      <c r="AY117" s="48" t="s">
        <v>789</v>
      </c>
      <c r="AZ117" s="48">
        <v>162.90000000000003</v>
      </c>
      <c r="BA117" s="44" t="s">
        <v>789</v>
      </c>
      <c r="BB117" s="44" t="s">
        <v>275</v>
      </c>
      <c r="BC117" s="57" t="s">
        <v>790</v>
      </c>
      <c r="BD117" s="57" t="s">
        <v>791</v>
      </c>
      <c r="BE117" s="57" t="s">
        <v>791</v>
      </c>
      <c r="BF117" s="57" t="s">
        <v>791</v>
      </c>
      <c r="BG117" s="61" t="s">
        <v>790</v>
      </c>
      <c r="BH117" s="61" t="s">
        <v>791</v>
      </c>
      <c r="BI117" s="80" t="s">
        <v>791</v>
      </c>
      <c r="BJ117" s="80" t="s">
        <v>791</v>
      </c>
      <c r="BK117" s="65" t="s">
        <v>790</v>
      </c>
      <c r="BL117" s="65" t="s">
        <v>792</v>
      </c>
      <c r="BM117" s="66" t="s">
        <v>276</v>
      </c>
      <c r="BN117" s="66"/>
    </row>
    <row r="118" spans="1:66" ht="35.1" customHeight="1" x14ac:dyDescent="0.2">
      <c r="A118" s="34" t="s">
        <v>293</v>
      </c>
      <c r="C118" s="34" t="s">
        <v>294</v>
      </c>
      <c r="D118" s="34" t="s">
        <v>294</v>
      </c>
      <c r="E118" s="123">
        <v>1593</v>
      </c>
      <c r="F118" s="22"/>
      <c r="G118" s="22"/>
      <c r="H118" s="22"/>
      <c r="I118" s="22"/>
      <c r="J118" s="142"/>
      <c r="K118" s="142"/>
      <c r="L118" s="142"/>
      <c r="M118" s="142"/>
      <c r="N118" s="165"/>
      <c r="O118" s="22"/>
      <c r="P118" s="22"/>
      <c r="Q118" s="22" t="str">
        <f>IFERROR(VLOOKUP(A118,'[1]Compil Arr.Eval+Surv'!$C$2:$M$187,11,FALSE),"")</f>
        <v/>
      </c>
      <c r="R118" s="98"/>
      <c r="S118" s="98"/>
      <c r="T118" s="98" t="str">
        <f>IF(J118&lt;&gt;"","Etat chimique",IFERROR(VLOOKUP(A118,'[1]Compil Arr.Eval+Surv'!$C$2:$M$187,11,FALSE),""))</f>
        <v/>
      </c>
      <c r="U118" s="39" t="s">
        <v>790</v>
      </c>
      <c r="V118" s="39" t="s">
        <v>790</v>
      </c>
      <c r="W118" s="39" t="s">
        <v>790</v>
      </c>
      <c r="X118" s="39" t="s">
        <v>790</v>
      </c>
      <c r="Y118" s="39" t="s">
        <v>790</v>
      </c>
      <c r="Z118" s="39" t="s">
        <v>790</v>
      </c>
      <c r="AA118" s="42" t="s">
        <v>928</v>
      </c>
      <c r="AB118" s="42" t="s">
        <v>917</v>
      </c>
      <c r="AC118" s="42">
        <v>41012</v>
      </c>
      <c r="AD118" s="86" t="s">
        <v>276</v>
      </c>
      <c r="AE118" s="86">
        <v>0.64</v>
      </c>
      <c r="AF118" s="86" t="s">
        <v>854</v>
      </c>
      <c r="AG118" s="86">
        <v>0.64</v>
      </c>
      <c r="AH118" s="86">
        <v>4.5999999999999996</v>
      </c>
      <c r="AI118" s="86">
        <v>0.64</v>
      </c>
      <c r="AJ118" s="86" t="s">
        <v>854</v>
      </c>
      <c r="AK118" s="86">
        <v>6.4000000000000001E-2</v>
      </c>
      <c r="AL118" s="86" t="s">
        <v>854</v>
      </c>
      <c r="AM118" s="86">
        <v>0.46</v>
      </c>
      <c r="AN118" s="86">
        <v>6.4000000000000001E-2</v>
      </c>
      <c r="AO118" s="86" t="s">
        <v>854</v>
      </c>
      <c r="AP118" s="86" t="s">
        <v>818</v>
      </c>
      <c r="AQ118" s="71">
        <v>50</v>
      </c>
      <c r="AR118" s="71">
        <v>0.64</v>
      </c>
      <c r="AS118" s="71">
        <v>100</v>
      </c>
      <c r="AT118" s="71">
        <v>4.5999999999999996</v>
      </c>
      <c r="AU118" s="55">
        <v>500</v>
      </c>
      <c r="AV118" s="55">
        <v>6.4000000000000001E-2</v>
      </c>
      <c r="AW118" s="55">
        <v>1000</v>
      </c>
      <c r="AX118" s="55">
        <v>0.46</v>
      </c>
      <c r="AY118" s="48" t="s">
        <v>789</v>
      </c>
      <c r="AZ118" s="48">
        <v>3.5520000000000005</v>
      </c>
      <c r="BA118" s="44" t="s">
        <v>789</v>
      </c>
      <c r="BB118" s="44">
        <v>0.35520000000000007</v>
      </c>
      <c r="BC118" s="57">
        <v>30</v>
      </c>
      <c r="BD118" s="57">
        <v>130</v>
      </c>
      <c r="BE118" s="57">
        <v>4.0625</v>
      </c>
      <c r="BF118" s="57">
        <v>4.0625</v>
      </c>
      <c r="BG118" s="61">
        <v>1000</v>
      </c>
      <c r="BH118" s="61">
        <v>121</v>
      </c>
      <c r="BI118" s="80">
        <v>3.78125</v>
      </c>
      <c r="BJ118" s="80">
        <v>3.78125</v>
      </c>
      <c r="BK118" s="65">
        <v>1000</v>
      </c>
      <c r="BL118" s="65">
        <v>7</v>
      </c>
      <c r="BM118" s="66" t="s">
        <v>1156</v>
      </c>
      <c r="BN118" s="66"/>
    </row>
    <row r="119" spans="1:66" ht="35.1" customHeight="1" x14ac:dyDescent="0.2">
      <c r="A119" s="34" t="s">
        <v>295</v>
      </c>
      <c r="B119" s="133"/>
      <c r="C119" s="34" t="s">
        <v>296</v>
      </c>
      <c r="D119" s="34" t="s">
        <v>296</v>
      </c>
      <c r="E119" s="123">
        <v>1592</v>
      </c>
      <c r="F119" s="22"/>
      <c r="G119" s="22"/>
      <c r="H119" s="22"/>
      <c r="I119" s="22"/>
      <c r="J119" s="142"/>
      <c r="K119" s="142"/>
      <c r="L119" s="142"/>
      <c r="M119" s="142"/>
      <c r="N119" s="165"/>
      <c r="O119" s="22"/>
      <c r="P119" s="22"/>
      <c r="Q119" s="22" t="str">
        <f>IFERROR(VLOOKUP(A119,'[1]Compil Arr.Eval+Surv'!$C$2:$M$187,11,FALSE),"")</f>
        <v/>
      </c>
      <c r="R119" s="98"/>
      <c r="S119" s="98"/>
      <c r="T119" s="98" t="str">
        <f>IF(J119&lt;&gt;"","Etat chimique",IFERROR(VLOOKUP(A119,'[1]Compil Arr.Eval+Surv'!$C$2:$M$187,11,FALSE),""))</f>
        <v/>
      </c>
      <c r="U119" s="39" t="s">
        <v>790</v>
      </c>
      <c r="V119" s="39" t="s">
        <v>790</v>
      </c>
      <c r="W119" s="39" t="s">
        <v>790</v>
      </c>
      <c r="X119" s="39" t="s">
        <v>790</v>
      </c>
      <c r="Y119" s="39" t="s">
        <v>790</v>
      </c>
      <c r="Z119" s="39" t="s">
        <v>790</v>
      </c>
      <c r="AA119" s="42" t="s">
        <v>928</v>
      </c>
      <c r="AB119" s="42" t="s">
        <v>916</v>
      </c>
      <c r="AC119" s="42">
        <v>40613</v>
      </c>
      <c r="AD119" s="86" t="s">
        <v>276</v>
      </c>
      <c r="AE119" s="86">
        <v>1.3</v>
      </c>
      <c r="AF119" s="86" t="s">
        <v>854</v>
      </c>
      <c r="AG119" s="86">
        <v>1.3</v>
      </c>
      <c r="AH119" s="86">
        <v>3.5</v>
      </c>
      <c r="AI119" s="86">
        <v>1.3</v>
      </c>
      <c r="AJ119" s="86" t="s">
        <v>854</v>
      </c>
      <c r="AK119" s="86">
        <v>0.13</v>
      </c>
      <c r="AL119" s="86" t="s">
        <v>854</v>
      </c>
      <c r="AM119" s="86">
        <v>0.35</v>
      </c>
      <c r="AN119" s="86">
        <v>0.13</v>
      </c>
      <c r="AO119" s="86" t="s">
        <v>854</v>
      </c>
      <c r="AP119" s="86" t="s">
        <v>818</v>
      </c>
      <c r="AQ119" s="71">
        <v>10</v>
      </c>
      <c r="AR119" s="71">
        <v>1.3</v>
      </c>
      <c r="AS119" s="71">
        <v>100</v>
      </c>
      <c r="AT119" s="71">
        <v>3.5</v>
      </c>
      <c r="AU119" s="55">
        <v>100</v>
      </c>
      <c r="AV119" s="55">
        <v>0.13</v>
      </c>
      <c r="AW119" s="55">
        <v>1000</v>
      </c>
      <c r="AX119" s="55">
        <v>0.35</v>
      </c>
      <c r="AY119" s="48" t="s">
        <v>789</v>
      </c>
      <c r="AZ119" s="48">
        <v>18.330000000000002</v>
      </c>
      <c r="BA119" s="44" t="s">
        <v>789</v>
      </c>
      <c r="BB119" s="44">
        <v>1.8330000000000002</v>
      </c>
      <c r="BC119" s="57">
        <v>30</v>
      </c>
      <c r="BD119" s="57">
        <v>133</v>
      </c>
      <c r="BE119" s="57">
        <v>11.565217391304348</v>
      </c>
      <c r="BF119" s="57">
        <v>11.565217391304348</v>
      </c>
      <c r="BG119" s="61">
        <v>3000</v>
      </c>
      <c r="BH119" s="61">
        <v>40.6</v>
      </c>
      <c r="BI119" s="80">
        <v>3.5304347826086957</v>
      </c>
      <c r="BJ119" s="80">
        <v>3.5304347826086957</v>
      </c>
      <c r="BK119" s="65">
        <v>3000</v>
      </c>
      <c r="BL119" s="65">
        <v>2.2999999999999998</v>
      </c>
      <c r="BM119" s="66" t="s">
        <v>1156</v>
      </c>
      <c r="BN119" s="66"/>
    </row>
    <row r="120" spans="1:66" ht="35.1" customHeight="1" x14ac:dyDescent="0.2">
      <c r="A120" s="34" t="s">
        <v>297</v>
      </c>
      <c r="C120" s="34" t="s">
        <v>298</v>
      </c>
      <c r="D120" s="34" t="s">
        <v>298</v>
      </c>
      <c r="E120" s="123">
        <v>1591</v>
      </c>
      <c r="F120" s="22"/>
      <c r="G120" s="22"/>
      <c r="H120" s="22"/>
      <c r="I120" s="22"/>
      <c r="J120" s="142"/>
      <c r="K120" s="142"/>
      <c r="L120" s="142"/>
      <c r="M120" s="142"/>
      <c r="N120" s="165"/>
      <c r="O120" s="22"/>
      <c r="P120" s="22"/>
      <c r="Q120" s="22" t="str">
        <f>IFERROR(VLOOKUP(A120,'[1]Compil Arr.Eval+Surv'!$C$2:$M$187,11,FALSE),"")</f>
        <v/>
      </c>
      <c r="R120" s="98"/>
      <c r="S120" s="98"/>
      <c r="T120" s="98" t="str">
        <f>IF(J120&lt;&gt;"","Etat chimique",IFERROR(VLOOKUP(A120,'[1]Compil Arr.Eval+Surv'!$C$2:$M$187,11,FALSE),""))</f>
        <v/>
      </c>
      <c r="U120" s="39" t="s">
        <v>790</v>
      </c>
      <c r="V120" s="39" t="s">
        <v>790</v>
      </c>
      <c r="W120" s="39" t="s">
        <v>790</v>
      </c>
      <c r="X120" s="39" t="s">
        <v>790</v>
      </c>
      <c r="Y120" s="39" t="s">
        <v>790</v>
      </c>
      <c r="Z120" s="39" t="s">
        <v>790</v>
      </c>
      <c r="AA120" s="42" t="s">
        <v>928</v>
      </c>
      <c r="AB120" s="42" t="s">
        <v>916</v>
      </c>
      <c r="AC120" s="42">
        <v>40613</v>
      </c>
      <c r="AD120" s="86" t="s">
        <v>276</v>
      </c>
      <c r="AE120" s="86">
        <v>0.15615384615384617</v>
      </c>
      <c r="AF120" s="86" t="s">
        <v>1234</v>
      </c>
      <c r="AG120" s="86">
        <v>0.15615384615384617</v>
      </c>
      <c r="AH120" s="86">
        <v>1</v>
      </c>
      <c r="AI120" s="86">
        <v>0.51280769230769241</v>
      </c>
      <c r="AJ120" s="86" t="s">
        <v>1211</v>
      </c>
      <c r="AK120" s="86">
        <v>0.1</v>
      </c>
      <c r="AL120" s="86" t="s">
        <v>854</v>
      </c>
      <c r="AM120" s="86">
        <v>0.1</v>
      </c>
      <c r="AN120" s="86">
        <v>0.1</v>
      </c>
      <c r="AO120" s="86" t="s">
        <v>854</v>
      </c>
      <c r="AP120" s="86" t="s">
        <v>818</v>
      </c>
      <c r="AQ120" s="71">
        <v>10</v>
      </c>
      <c r="AR120" s="71">
        <v>1</v>
      </c>
      <c r="AS120" s="71">
        <v>100</v>
      </c>
      <c r="AT120" s="71">
        <v>1</v>
      </c>
      <c r="AU120" s="55">
        <v>100</v>
      </c>
      <c r="AV120" s="55">
        <v>0.1</v>
      </c>
      <c r="AW120" s="55">
        <v>1000</v>
      </c>
      <c r="AX120" s="55">
        <v>0.1</v>
      </c>
      <c r="AY120" s="48" t="s">
        <v>789</v>
      </c>
      <c r="AZ120" s="48">
        <v>6.15</v>
      </c>
      <c r="BA120" s="44" t="s">
        <v>789</v>
      </c>
      <c r="BB120" s="44">
        <v>0.6150000000000001</v>
      </c>
      <c r="BC120" s="57">
        <v>30</v>
      </c>
      <c r="BD120" s="57">
        <v>133.33000000000001</v>
      </c>
      <c r="BE120" s="57">
        <v>0.51280769230769241</v>
      </c>
      <c r="BF120" s="57">
        <v>0.51280769230769241</v>
      </c>
      <c r="BG120" s="61">
        <v>3000</v>
      </c>
      <c r="BH120" s="61">
        <v>40.6</v>
      </c>
      <c r="BI120" s="80">
        <v>0.15615384615384617</v>
      </c>
      <c r="BJ120" s="80">
        <v>0.15615384615384617</v>
      </c>
      <c r="BK120" s="65">
        <v>3000</v>
      </c>
      <c r="BL120" s="65">
        <v>2.2999999999999998</v>
      </c>
      <c r="BM120" s="66" t="s">
        <v>1156</v>
      </c>
      <c r="BN120" s="66"/>
    </row>
    <row r="121" spans="1:66" ht="35.1" customHeight="1" x14ac:dyDescent="0.2">
      <c r="A121" s="34" t="s">
        <v>936</v>
      </c>
      <c r="B121" s="133"/>
      <c r="C121" s="34" t="s">
        <v>1326</v>
      </c>
      <c r="D121" s="34" t="s">
        <v>947</v>
      </c>
      <c r="E121" s="123">
        <v>1467</v>
      </c>
      <c r="F121" s="22"/>
      <c r="G121" s="22"/>
      <c r="H121" s="22"/>
      <c r="I121" s="22"/>
      <c r="J121" s="142"/>
      <c r="K121" s="142"/>
      <c r="L121" s="142"/>
      <c r="M121" s="142"/>
      <c r="N121" s="165"/>
      <c r="O121" s="22"/>
      <c r="P121" s="22"/>
      <c r="Q121" s="22" t="str">
        <f>IFERROR(VLOOKUP(A121,'[1]Compil Arr.Eval+Surv'!$C$2:$M$187,11,FALSE),"")</f>
        <v/>
      </c>
      <c r="R121" s="98"/>
      <c r="S121" s="98"/>
      <c r="T121" s="98" t="str">
        <f>IF(J121&lt;&gt;"","Etat chimique",IFERROR(VLOOKUP(A121,'[1]Compil Arr.Eval+Surv'!$C$2:$M$187,11,FALSE),""))</f>
        <v/>
      </c>
      <c r="U121" s="39" t="s">
        <v>790</v>
      </c>
      <c r="V121" s="39" t="s">
        <v>790</v>
      </c>
      <c r="W121" s="39" t="s">
        <v>790</v>
      </c>
      <c r="X121" s="39" t="s">
        <v>790</v>
      </c>
      <c r="Y121" s="39" t="s">
        <v>790</v>
      </c>
      <c r="Z121" s="39" t="s">
        <v>790</v>
      </c>
      <c r="AA121" s="42" t="s">
        <v>928</v>
      </c>
      <c r="AB121" s="42" t="s">
        <v>916</v>
      </c>
      <c r="AC121" s="42">
        <v>40613</v>
      </c>
      <c r="AD121" s="86" t="s">
        <v>276</v>
      </c>
      <c r="AE121" s="86">
        <v>2.7</v>
      </c>
      <c r="AF121" s="86" t="s">
        <v>1234</v>
      </c>
      <c r="AG121" s="86">
        <v>2.7</v>
      </c>
      <c r="AH121" s="86">
        <v>430</v>
      </c>
      <c r="AI121" s="86">
        <v>5</v>
      </c>
      <c r="AJ121" s="86" t="s">
        <v>1211</v>
      </c>
      <c r="AK121" s="86">
        <v>2.7</v>
      </c>
      <c r="AL121" s="86" t="s">
        <v>1234</v>
      </c>
      <c r="AM121" s="86">
        <v>43</v>
      </c>
      <c r="AN121" s="86">
        <v>3.2</v>
      </c>
      <c r="AO121" s="86" t="s">
        <v>854</v>
      </c>
      <c r="AP121" s="86" t="s">
        <v>818</v>
      </c>
      <c r="AQ121" s="71">
        <v>10</v>
      </c>
      <c r="AR121" s="71">
        <v>32</v>
      </c>
      <c r="AS121" s="71">
        <v>10</v>
      </c>
      <c r="AT121" s="71">
        <v>430</v>
      </c>
      <c r="AU121" s="55">
        <v>100</v>
      </c>
      <c r="AV121" s="55">
        <v>3.2</v>
      </c>
      <c r="AW121" s="55">
        <v>100</v>
      </c>
      <c r="AX121" s="55">
        <v>43</v>
      </c>
      <c r="AY121" s="48" t="s">
        <v>789</v>
      </c>
      <c r="AZ121" s="48">
        <v>409.6</v>
      </c>
      <c r="BA121" s="44" t="s">
        <v>789</v>
      </c>
      <c r="BB121" s="44">
        <v>40.960000000000008</v>
      </c>
      <c r="BC121" s="57">
        <v>90</v>
      </c>
      <c r="BD121" s="57">
        <v>2300</v>
      </c>
      <c r="BE121" s="57">
        <v>5</v>
      </c>
      <c r="BF121" s="57">
        <v>5</v>
      </c>
      <c r="BG121" s="61">
        <v>1000</v>
      </c>
      <c r="BH121" s="61">
        <v>1200</v>
      </c>
      <c r="BI121" s="80">
        <v>2.7</v>
      </c>
      <c r="BJ121" s="80">
        <v>2.7</v>
      </c>
      <c r="BK121" s="65">
        <f>BG121</f>
        <v>1000</v>
      </c>
      <c r="BL121" s="65">
        <v>70</v>
      </c>
      <c r="BM121" s="66" t="s">
        <v>1156</v>
      </c>
      <c r="BN121" s="66"/>
    </row>
    <row r="122" spans="1:66" ht="35.1" customHeight="1" x14ac:dyDescent="0.2">
      <c r="A122" s="34" t="s">
        <v>194</v>
      </c>
      <c r="B122" s="133"/>
      <c r="C122" s="34" t="s">
        <v>644</v>
      </c>
      <c r="D122" s="34" t="s">
        <v>1327</v>
      </c>
      <c r="E122" s="123">
        <v>2824</v>
      </c>
      <c r="F122" s="22"/>
      <c r="G122" s="22"/>
      <c r="H122" s="22"/>
      <c r="I122" s="22"/>
      <c r="J122" s="142"/>
      <c r="K122" s="142"/>
      <c r="L122" s="142"/>
      <c r="M122" s="142"/>
      <c r="N122" s="165"/>
      <c r="O122" s="22"/>
      <c r="P122" s="22"/>
      <c r="Q122" s="22" t="str">
        <f>IFERROR(VLOOKUP(A122,'[1]Compil Arr.Eval+Surv'!$C$2:$M$187,11,FALSE),"")</f>
        <v/>
      </c>
      <c r="R122" s="98"/>
      <c r="S122" s="98"/>
      <c r="T122" s="98" t="str">
        <f>IF(J122&lt;&gt;"","Etat chimique",IFERROR(VLOOKUP(A122,'[1]Compil Arr.Eval+Surv'!$C$2:$M$187,11,FALSE),""))</f>
        <v/>
      </c>
      <c r="U122" s="39" t="s">
        <v>790</v>
      </c>
      <c r="V122" s="39" t="s">
        <v>790</v>
      </c>
      <c r="W122" s="39" t="s">
        <v>790</v>
      </c>
      <c r="X122" s="39" t="s">
        <v>790</v>
      </c>
      <c r="Y122" s="39" t="s">
        <v>790</v>
      </c>
      <c r="Z122" s="39" t="s">
        <v>790</v>
      </c>
      <c r="AA122" s="42" t="s">
        <v>1259</v>
      </c>
      <c r="AB122" s="42" t="s">
        <v>921</v>
      </c>
      <c r="AC122" s="42" t="s">
        <v>779</v>
      </c>
      <c r="AD122" s="86" t="s">
        <v>276</v>
      </c>
      <c r="AE122" s="86" t="s">
        <v>791</v>
      </c>
      <c r="AF122" s="86" t="s">
        <v>790</v>
      </c>
      <c r="AG122" s="86" t="s">
        <v>791</v>
      </c>
      <c r="AH122" s="86" t="s">
        <v>791</v>
      </c>
      <c r="AI122" s="86" t="s">
        <v>275</v>
      </c>
      <c r="AJ122" s="86" t="s">
        <v>790</v>
      </c>
      <c r="AK122" s="86" t="s">
        <v>791</v>
      </c>
      <c r="AL122" s="86" t="s">
        <v>790</v>
      </c>
      <c r="AM122" s="86" t="s">
        <v>791</v>
      </c>
      <c r="AN122" s="86" t="s">
        <v>275</v>
      </c>
      <c r="AO122" s="86" t="s">
        <v>790</v>
      </c>
      <c r="AP122" s="86" t="s">
        <v>818</v>
      </c>
      <c r="AQ122" s="71">
        <v>10</v>
      </c>
      <c r="AR122" s="71">
        <v>30</v>
      </c>
      <c r="AS122" s="71" t="s">
        <v>790</v>
      </c>
      <c r="AT122" s="71" t="s">
        <v>791</v>
      </c>
      <c r="AU122" s="55" t="s">
        <v>790</v>
      </c>
      <c r="AV122" s="55" t="s">
        <v>791</v>
      </c>
      <c r="AW122" s="55" t="s">
        <v>790</v>
      </c>
      <c r="AX122" s="55" t="s">
        <v>791</v>
      </c>
      <c r="AY122" s="48" t="s">
        <v>789</v>
      </c>
      <c r="AZ122" s="48" t="s">
        <v>275</v>
      </c>
      <c r="BA122" s="44" t="s">
        <v>789</v>
      </c>
      <c r="BB122" s="44" t="s">
        <v>275</v>
      </c>
      <c r="BC122" s="57" t="s">
        <v>790</v>
      </c>
      <c r="BD122" s="57" t="s">
        <v>791</v>
      </c>
      <c r="BE122" s="57" t="s">
        <v>791</v>
      </c>
      <c r="BF122" s="57" t="s">
        <v>791</v>
      </c>
      <c r="BG122" s="61" t="s">
        <v>790</v>
      </c>
      <c r="BH122" s="61" t="s">
        <v>791</v>
      </c>
      <c r="BI122" s="80" t="s">
        <v>791</v>
      </c>
      <c r="BJ122" s="80" t="s">
        <v>791</v>
      </c>
      <c r="BK122" s="65" t="s">
        <v>790</v>
      </c>
      <c r="BL122" s="65" t="s">
        <v>792</v>
      </c>
      <c r="BM122" s="66" t="s">
        <v>276</v>
      </c>
      <c r="BN122" s="66"/>
    </row>
    <row r="123" spans="1:66" ht="35.1" customHeight="1" x14ac:dyDescent="0.2">
      <c r="A123" s="18" t="s">
        <v>195</v>
      </c>
      <c r="B123" s="121"/>
      <c r="C123" s="18" t="s">
        <v>144</v>
      </c>
      <c r="D123" s="18" t="s">
        <v>1550</v>
      </c>
      <c r="E123" s="123">
        <v>1135</v>
      </c>
      <c r="F123" s="22">
        <v>32</v>
      </c>
      <c r="G123" s="22" t="s">
        <v>687</v>
      </c>
      <c r="H123" s="22">
        <v>32</v>
      </c>
      <c r="I123" s="22" t="s">
        <v>687</v>
      </c>
      <c r="J123" s="142">
        <v>32</v>
      </c>
      <c r="K123" s="142" t="s">
        <v>687</v>
      </c>
      <c r="L123" s="142"/>
      <c r="M123" s="142"/>
      <c r="N123" s="165"/>
      <c r="O123" s="22" t="s">
        <v>634</v>
      </c>
      <c r="P123" s="22" t="s">
        <v>634</v>
      </c>
      <c r="Q123" s="22" t="str">
        <f>IFERROR(VLOOKUP(A123,'[1]Compil Arr.Eval+Surv'!$C$2:$M$187,11,FALSE),"")</f>
        <v/>
      </c>
      <c r="R123" s="98"/>
      <c r="S123" s="98" t="s">
        <v>1262</v>
      </c>
      <c r="T123" s="98" t="str">
        <f>IF(J123&lt;&gt;"","Etat chimique",IFERROR(VLOOKUP(A123,'[1]Compil Arr.Eval+Surv'!$C$2:$M$187,11,FALSE),""))</f>
        <v>Etat chimique</v>
      </c>
      <c r="U123" s="39">
        <v>2.5</v>
      </c>
      <c r="V123" s="39">
        <v>2.5</v>
      </c>
      <c r="W123" s="39" t="s">
        <v>790</v>
      </c>
      <c r="X123" s="39" t="s">
        <v>790</v>
      </c>
      <c r="Y123" s="39" t="s">
        <v>818</v>
      </c>
      <c r="Z123" s="39" t="s">
        <v>790</v>
      </c>
      <c r="AA123" s="42" t="s">
        <v>1522</v>
      </c>
      <c r="AB123" s="42" t="s">
        <v>890</v>
      </c>
      <c r="AC123" s="42" t="s">
        <v>929</v>
      </c>
      <c r="AD123" s="86" t="s">
        <v>276</v>
      </c>
      <c r="AE123" s="86">
        <v>2.5</v>
      </c>
      <c r="AF123" s="86" t="s">
        <v>1247</v>
      </c>
      <c r="AG123" s="86">
        <v>2.5</v>
      </c>
      <c r="AH123" s="86">
        <v>270</v>
      </c>
      <c r="AI123" s="86">
        <v>2.5</v>
      </c>
      <c r="AJ123" s="86" t="s">
        <v>1247</v>
      </c>
      <c r="AK123" s="86">
        <v>2.5</v>
      </c>
      <c r="AL123" s="86" t="s">
        <v>1247</v>
      </c>
      <c r="AM123" s="86">
        <v>270</v>
      </c>
      <c r="AN123" s="86">
        <v>2.5</v>
      </c>
      <c r="AO123" s="86" t="s">
        <v>1247</v>
      </c>
      <c r="AP123" s="86" t="s">
        <v>818</v>
      </c>
      <c r="AQ123" s="69">
        <v>10</v>
      </c>
      <c r="AR123" s="70">
        <v>146</v>
      </c>
      <c r="AS123" s="70">
        <v>50</v>
      </c>
      <c r="AT123" s="70">
        <v>270</v>
      </c>
      <c r="AU123" s="52">
        <v>10</v>
      </c>
      <c r="AV123" s="52">
        <v>146</v>
      </c>
      <c r="AW123" s="52">
        <v>50</v>
      </c>
      <c r="AX123" s="52">
        <v>270</v>
      </c>
      <c r="AY123" s="48">
        <v>100</v>
      </c>
      <c r="AZ123" s="48">
        <v>55</v>
      </c>
      <c r="BA123" s="44">
        <v>100</v>
      </c>
      <c r="BB123" s="44">
        <v>55</v>
      </c>
      <c r="BC123" s="57" t="s">
        <v>790</v>
      </c>
      <c r="BD123" s="75" t="s">
        <v>1058</v>
      </c>
      <c r="BE123" s="57" t="s">
        <v>1058</v>
      </c>
      <c r="BF123" s="57" t="s">
        <v>1058</v>
      </c>
      <c r="BG123" s="61" t="s">
        <v>790</v>
      </c>
      <c r="BH123" s="82" t="s">
        <v>275</v>
      </c>
      <c r="BI123" s="82" t="s">
        <v>275</v>
      </c>
      <c r="BJ123" s="82" t="s">
        <v>275</v>
      </c>
      <c r="BK123" s="65" t="s">
        <v>790</v>
      </c>
      <c r="BL123" s="65" t="s">
        <v>1218</v>
      </c>
      <c r="BM123" s="65" t="s">
        <v>1140</v>
      </c>
      <c r="BN123" s="65" t="s">
        <v>1517</v>
      </c>
    </row>
    <row r="124" spans="1:66" ht="35.1" customHeight="1" x14ac:dyDescent="0.2">
      <c r="A124" s="33" t="s">
        <v>659</v>
      </c>
      <c r="B124" s="125"/>
      <c r="C124" s="34" t="s">
        <v>661</v>
      </c>
      <c r="D124" s="34" t="s">
        <v>1328</v>
      </c>
      <c r="E124" s="135">
        <v>1603</v>
      </c>
      <c r="F124" s="22"/>
      <c r="G124" s="22"/>
      <c r="H124" s="22"/>
      <c r="I124" s="22"/>
      <c r="J124" s="142"/>
      <c r="K124" s="142"/>
      <c r="L124" s="142"/>
      <c r="M124" s="142"/>
      <c r="N124" s="165"/>
      <c r="O124" s="22"/>
      <c r="P124" s="22"/>
      <c r="Q124" s="22" t="str">
        <f>IFERROR(VLOOKUP(A124,'[1]Compil Arr.Eval+Surv'!$C$2:$M$187,11,FALSE),"")</f>
        <v/>
      </c>
      <c r="R124" s="98"/>
      <c r="S124" s="98"/>
      <c r="T124" s="98" t="str">
        <f>IF(J124&lt;&gt;"","Etat chimique",IFERROR(VLOOKUP(A124,'[1]Compil Arr.Eval+Surv'!$C$2:$M$187,11,FALSE),""))</f>
        <v/>
      </c>
      <c r="U124" s="39" t="s">
        <v>790</v>
      </c>
      <c r="V124" s="39" t="s">
        <v>790</v>
      </c>
      <c r="W124" s="39" t="s">
        <v>790</v>
      </c>
      <c r="X124" s="39" t="s">
        <v>790</v>
      </c>
      <c r="Y124" s="39" t="s">
        <v>790</v>
      </c>
      <c r="Z124" s="39" t="s">
        <v>790</v>
      </c>
      <c r="AA124" s="42" t="s">
        <v>928</v>
      </c>
      <c r="AB124" s="42" t="s">
        <v>916</v>
      </c>
      <c r="AC124" s="42">
        <v>40226</v>
      </c>
      <c r="AD124" s="86" t="s">
        <v>276</v>
      </c>
      <c r="AE124" s="86">
        <v>0.32500000000000001</v>
      </c>
      <c r="AF124" s="86" t="s">
        <v>854</v>
      </c>
      <c r="AG124" s="86">
        <v>0.32500000000000001</v>
      </c>
      <c r="AH124" s="86">
        <v>3.25</v>
      </c>
      <c r="AI124" s="86">
        <v>0.32500000000000001</v>
      </c>
      <c r="AJ124" s="86" t="s">
        <v>854</v>
      </c>
      <c r="AK124" s="86" t="s">
        <v>791</v>
      </c>
      <c r="AL124" s="86" t="s">
        <v>790</v>
      </c>
      <c r="AM124" s="86" t="s">
        <v>791</v>
      </c>
      <c r="AN124" s="86" t="s">
        <v>275</v>
      </c>
      <c r="AO124" s="86" t="s">
        <v>790</v>
      </c>
      <c r="AP124" s="86" t="s">
        <v>818</v>
      </c>
      <c r="AQ124" s="71">
        <v>1000</v>
      </c>
      <c r="AR124" s="72">
        <v>0.32500000000000001</v>
      </c>
      <c r="AS124" s="72">
        <v>100</v>
      </c>
      <c r="AT124" s="72">
        <v>3.25</v>
      </c>
      <c r="AU124" s="55" t="s">
        <v>790</v>
      </c>
      <c r="AV124" s="55" t="s">
        <v>791</v>
      </c>
      <c r="AW124" s="55" t="s">
        <v>790</v>
      </c>
      <c r="AX124" s="55" t="s">
        <v>791</v>
      </c>
      <c r="AY124" s="48" t="s">
        <v>789</v>
      </c>
      <c r="AZ124" s="48" t="s">
        <v>275</v>
      </c>
      <c r="BA124" s="44" t="s">
        <v>789</v>
      </c>
      <c r="BB124" s="44" t="s">
        <v>275</v>
      </c>
      <c r="BC124" s="57">
        <v>90</v>
      </c>
      <c r="BD124" s="57">
        <v>23055</v>
      </c>
      <c r="BE124" s="77">
        <v>2.6808139534883719</v>
      </c>
      <c r="BF124" s="77">
        <v>1.340406976744186</v>
      </c>
      <c r="BG124" s="61">
        <v>3000</v>
      </c>
      <c r="BH124" s="61">
        <v>5072.5</v>
      </c>
      <c r="BI124" s="82">
        <v>0.5898255813953488</v>
      </c>
      <c r="BJ124" s="82">
        <v>0.2949127906976744</v>
      </c>
      <c r="BK124" s="65">
        <v>3000</v>
      </c>
      <c r="BL124" s="83">
        <v>291.67</v>
      </c>
      <c r="BM124" s="66" t="s">
        <v>1156</v>
      </c>
      <c r="BN124" s="66"/>
    </row>
    <row r="125" spans="1:66" ht="35.1" customHeight="1" x14ac:dyDescent="0.2">
      <c r="A125" s="33" t="s">
        <v>660</v>
      </c>
      <c r="B125" s="125"/>
      <c r="C125" s="34" t="s">
        <v>662</v>
      </c>
      <c r="D125" s="34" t="s">
        <v>1332</v>
      </c>
      <c r="E125" s="135">
        <v>1604</v>
      </c>
      <c r="F125" s="22"/>
      <c r="G125" s="22"/>
      <c r="H125" s="22"/>
      <c r="I125" s="22"/>
      <c r="J125" s="142"/>
      <c r="K125" s="142"/>
      <c r="L125" s="142"/>
      <c r="M125" s="142"/>
      <c r="N125" s="165"/>
      <c r="O125" s="22"/>
      <c r="P125" s="22"/>
      <c r="Q125" s="22" t="str">
        <f>IFERROR(VLOOKUP(A125,'[1]Compil Arr.Eval+Surv'!$C$2:$M$187,11,FALSE),"")</f>
        <v/>
      </c>
      <c r="R125" s="98"/>
      <c r="S125" s="98"/>
      <c r="T125" s="98" t="str">
        <f>IF(J125&lt;&gt;"","Etat chimique",IFERROR(VLOOKUP(A125,'[1]Compil Arr.Eval+Surv'!$C$2:$M$187,11,FALSE),""))</f>
        <v/>
      </c>
      <c r="U125" s="39" t="s">
        <v>790</v>
      </c>
      <c r="V125" s="39" t="s">
        <v>790</v>
      </c>
      <c r="W125" s="39" t="s">
        <v>790</v>
      </c>
      <c r="X125" s="39" t="s">
        <v>790</v>
      </c>
      <c r="Y125" s="39" t="s">
        <v>790</v>
      </c>
      <c r="Z125" s="39" t="s">
        <v>790</v>
      </c>
      <c r="AA125" s="42" t="s">
        <v>928</v>
      </c>
      <c r="AB125" s="42" t="s">
        <v>916</v>
      </c>
      <c r="AC125" s="42">
        <v>40226</v>
      </c>
      <c r="AD125" s="86" t="s">
        <v>276</v>
      </c>
      <c r="AE125" s="86">
        <v>0.32500000000000001</v>
      </c>
      <c r="AF125" s="86" t="s">
        <v>854</v>
      </c>
      <c r="AG125" s="86">
        <v>0.32500000000000001</v>
      </c>
      <c r="AH125" s="86">
        <v>3.25</v>
      </c>
      <c r="AI125" s="86">
        <v>0.32500000000000001</v>
      </c>
      <c r="AJ125" s="86" t="s">
        <v>854</v>
      </c>
      <c r="AK125" s="86" t="s">
        <v>791</v>
      </c>
      <c r="AL125" s="86" t="s">
        <v>790</v>
      </c>
      <c r="AM125" s="86" t="s">
        <v>791</v>
      </c>
      <c r="AN125" s="86" t="s">
        <v>275</v>
      </c>
      <c r="AO125" s="86" t="s">
        <v>790</v>
      </c>
      <c r="AP125" s="86" t="s">
        <v>818</v>
      </c>
      <c r="AQ125" s="71">
        <v>1000</v>
      </c>
      <c r="AR125" s="72">
        <v>0.32500000000000001</v>
      </c>
      <c r="AS125" s="72">
        <v>100</v>
      </c>
      <c r="AT125" s="72">
        <v>3.25</v>
      </c>
      <c r="AU125" s="55" t="s">
        <v>790</v>
      </c>
      <c r="AV125" s="55" t="s">
        <v>791</v>
      </c>
      <c r="AW125" s="55" t="s">
        <v>790</v>
      </c>
      <c r="AX125" s="55" t="s">
        <v>791</v>
      </c>
      <c r="AY125" s="48" t="s">
        <v>789</v>
      </c>
      <c r="AZ125" s="48" t="s">
        <v>275</v>
      </c>
      <c r="BA125" s="44" t="s">
        <v>789</v>
      </c>
      <c r="BB125" s="44" t="s">
        <v>275</v>
      </c>
      <c r="BC125" s="57">
        <v>90</v>
      </c>
      <c r="BD125" s="57">
        <v>23055</v>
      </c>
      <c r="BE125" s="77">
        <v>2.6808139534883719</v>
      </c>
      <c r="BF125" s="77">
        <v>1.340406976744186</v>
      </c>
      <c r="BG125" s="61">
        <v>3000</v>
      </c>
      <c r="BH125" s="61">
        <v>5072.5</v>
      </c>
      <c r="BI125" s="82">
        <v>0.5898255813953488</v>
      </c>
      <c r="BJ125" s="82">
        <v>0.2949127906976744</v>
      </c>
      <c r="BK125" s="65">
        <v>3000</v>
      </c>
      <c r="BL125" s="83">
        <v>291.67</v>
      </c>
      <c r="BM125" s="66" t="s">
        <v>1156</v>
      </c>
      <c r="BN125" s="66"/>
    </row>
    <row r="126" spans="1:66" ht="35.1" customHeight="1" x14ac:dyDescent="0.2">
      <c r="A126" s="33" t="s">
        <v>1052</v>
      </c>
      <c r="B126" s="125"/>
      <c r="C126" s="34" t="s">
        <v>1053</v>
      </c>
      <c r="D126" s="34" t="s">
        <v>1333</v>
      </c>
      <c r="E126" s="135">
        <v>6224</v>
      </c>
      <c r="F126" s="22"/>
      <c r="G126" s="22"/>
      <c r="H126" s="22"/>
      <c r="I126" s="22"/>
      <c r="J126" s="142"/>
      <c r="K126" s="142"/>
      <c r="L126" s="142"/>
      <c r="M126" s="142"/>
      <c r="N126" s="165"/>
      <c r="O126" s="22"/>
      <c r="P126" s="22"/>
      <c r="Q126" s="22" t="str">
        <f>IFERROR(VLOOKUP(A126,'[1]Compil Arr.Eval+Surv'!$C$2:$M$187,11,FALSE),"")</f>
        <v/>
      </c>
      <c r="R126" s="98"/>
      <c r="S126" s="98"/>
      <c r="T126" s="98" t="str">
        <f>IF(J126&lt;&gt;"","Etat chimique",IFERROR(VLOOKUP(A126,'[1]Compil Arr.Eval+Surv'!$C$2:$M$187,11,FALSE),""))</f>
        <v/>
      </c>
      <c r="U126" s="39" t="s">
        <v>790</v>
      </c>
      <c r="V126" s="39" t="s">
        <v>790</v>
      </c>
      <c r="W126" s="39" t="s">
        <v>790</v>
      </c>
      <c r="X126" s="39" t="s">
        <v>790</v>
      </c>
      <c r="Y126" s="39" t="s">
        <v>790</v>
      </c>
      <c r="Z126" s="39" t="s">
        <v>790</v>
      </c>
      <c r="AA126" s="42" t="s">
        <v>1259</v>
      </c>
      <c r="AB126" s="42" t="s">
        <v>921</v>
      </c>
      <c r="AC126" s="42" t="s">
        <v>779</v>
      </c>
      <c r="AD126" s="86" t="s">
        <v>276</v>
      </c>
      <c r="AE126" s="86" t="s">
        <v>791</v>
      </c>
      <c r="AF126" s="86" t="s">
        <v>790</v>
      </c>
      <c r="AG126" s="86" t="s">
        <v>791</v>
      </c>
      <c r="AH126" s="86" t="s">
        <v>791</v>
      </c>
      <c r="AI126" s="86" t="s">
        <v>275</v>
      </c>
      <c r="AJ126" s="86" t="s">
        <v>790</v>
      </c>
      <c r="AK126" s="86" t="s">
        <v>791</v>
      </c>
      <c r="AL126" s="86" t="s">
        <v>790</v>
      </c>
      <c r="AM126" s="86" t="s">
        <v>791</v>
      </c>
      <c r="AN126" s="86" t="s">
        <v>275</v>
      </c>
      <c r="AO126" s="86" t="s">
        <v>790</v>
      </c>
      <c r="AP126" s="86" t="s">
        <v>818</v>
      </c>
      <c r="AQ126" s="71">
        <v>1000</v>
      </c>
      <c r="AR126" s="72">
        <v>7.0000000000000007E-2</v>
      </c>
      <c r="AS126" s="72" t="s">
        <v>790</v>
      </c>
      <c r="AT126" s="72" t="s">
        <v>791</v>
      </c>
      <c r="AU126" s="55" t="s">
        <v>790</v>
      </c>
      <c r="AV126" s="55" t="s">
        <v>791</v>
      </c>
      <c r="AW126" s="55" t="s">
        <v>790</v>
      </c>
      <c r="AX126" s="55" t="s">
        <v>791</v>
      </c>
      <c r="AY126" s="48" t="s">
        <v>789</v>
      </c>
      <c r="AZ126" s="48">
        <v>99</v>
      </c>
      <c r="BA126" s="44" t="s">
        <v>790</v>
      </c>
      <c r="BB126" s="44" t="s">
        <v>791</v>
      </c>
      <c r="BC126" s="57" t="s">
        <v>790</v>
      </c>
      <c r="BD126" s="57" t="s">
        <v>791</v>
      </c>
      <c r="BE126" s="77" t="s">
        <v>791</v>
      </c>
      <c r="BF126" s="77" t="s">
        <v>791</v>
      </c>
      <c r="BG126" s="61" t="s">
        <v>790</v>
      </c>
      <c r="BH126" s="61" t="s">
        <v>791</v>
      </c>
      <c r="BI126" s="82" t="s">
        <v>791</v>
      </c>
      <c r="BJ126" s="82" t="s">
        <v>791</v>
      </c>
      <c r="BK126" s="65" t="s">
        <v>790</v>
      </c>
      <c r="BL126" s="83" t="s">
        <v>792</v>
      </c>
      <c r="BM126" s="66" t="s">
        <v>276</v>
      </c>
      <c r="BN126" s="66"/>
    </row>
    <row r="127" spans="1:66" ht="35.1" customHeight="1" x14ac:dyDescent="0.2">
      <c r="A127" s="33" t="s">
        <v>305</v>
      </c>
      <c r="B127" s="125"/>
      <c r="C127" s="33" t="s">
        <v>306</v>
      </c>
      <c r="D127" s="33" t="s">
        <v>1334</v>
      </c>
      <c r="E127" s="126">
        <v>1469</v>
      </c>
      <c r="F127" s="22"/>
      <c r="G127" s="22"/>
      <c r="H127" s="22"/>
      <c r="I127" s="22"/>
      <c r="J127" s="142"/>
      <c r="K127" s="142"/>
      <c r="L127" s="142"/>
      <c r="M127" s="142"/>
      <c r="N127" s="165"/>
      <c r="O127" s="22"/>
      <c r="P127" s="22"/>
      <c r="Q127" s="22" t="str">
        <f>IFERROR(VLOOKUP(A127,'[1]Compil Arr.Eval+Surv'!$C$2:$M$187,11,FALSE),"")</f>
        <v/>
      </c>
      <c r="R127" s="98"/>
      <c r="S127" s="98"/>
      <c r="T127" s="98" t="str">
        <f>IF(J127&lt;&gt;"","Etat chimique",IFERROR(VLOOKUP(A127,'[1]Compil Arr.Eval+Surv'!$C$2:$M$187,11,FALSE),""))</f>
        <v/>
      </c>
      <c r="U127" s="39" t="s">
        <v>790</v>
      </c>
      <c r="V127" s="39" t="s">
        <v>790</v>
      </c>
      <c r="W127" s="39" t="s">
        <v>790</v>
      </c>
      <c r="X127" s="39" t="s">
        <v>790</v>
      </c>
      <c r="Y127" s="39" t="s">
        <v>790</v>
      </c>
      <c r="Z127" s="39" t="s">
        <v>790</v>
      </c>
      <c r="AA127" s="42" t="s">
        <v>928</v>
      </c>
      <c r="AB127" s="42" t="s">
        <v>917</v>
      </c>
      <c r="AC127" s="42">
        <v>41012</v>
      </c>
      <c r="AD127" s="86" t="s">
        <v>276</v>
      </c>
      <c r="AE127" s="148">
        <v>0.54573991031390134</v>
      </c>
      <c r="AF127" s="86" t="s">
        <v>1234</v>
      </c>
      <c r="AG127" s="86">
        <v>0.54573991031390134</v>
      </c>
      <c r="AH127" s="86">
        <v>32</v>
      </c>
      <c r="AI127" s="148">
        <v>5.28</v>
      </c>
      <c r="AJ127" s="86" t="s">
        <v>854</v>
      </c>
      <c r="AK127" s="86">
        <v>0.5</v>
      </c>
      <c r="AL127" s="86" t="s">
        <v>854</v>
      </c>
      <c r="AM127" s="86">
        <v>3.2</v>
      </c>
      <c r="AN127" s="86">
        <v>0.5</v>
      </c>
      <c r="AO127" s="86" t="s">
        <v>854</v>
      </c>
      <c r="AP127" s="86" t="s">
        <v>818</v>
      </c>
      <c r="AQ127" s="71">
        <v>50</v>
      </c>
      <c r="AR127" s="72">
        <v>5.28</v>
      </c>
      <c r="AS127" s="72">
        <v>100</v>
      </c>
      <c r="AT127" s="72">
        <v>32</v>
      </c>
      <c r="AU127" s="55">
        <v>500</v>
      </c>
      <c r="AV127" s="55">
        <v>0.5</v>
      </c>
      <c r="AW127" s="55">
        <v>1000</v>
      </c>
      <c r="AX127" s="55">
        <v>3.2</v>
      </c>
      <c r="AY127" s="48" t="s">
        <v>789</v>
      </c>
      <c r="AZ127" s="48">
        <v>91.740000000000023</v>
      </c>
      <c r="BA127" s="44" t="s">
        <v>789</v>
      </c>
      <c r="BB127" s="44">
        <v>8.6875000000000018</v>
      </c>
      <c r="BC127" s="57">
        <v>300</v>
      </c>
      <c r="BD127" s="57">
        <v>167</v>
      </c>
      <c r="BE127" s="77">
        <v>7.4887892376681613</v>
      </c>
      <c r="BF127" s="77">
        <v>7.4887892376681613</v>
      </c>
      <c r="BG127" s="61">
        <v>600</v>
      </c>
      <c r="BH127" s="61">
        <v>12.17</v>
      </c>
      <c r="BI127" s="82">
        <v>0.54573991031390134</v>
      </c>
      <c r="BJ127" s="82">
        <v>0.54573991031390134</v>
      </c>
      <c r="BK127" s="65">
        <v>600</v>
      </c>
      <c r="BL127" s="65">
        <v>0.7</v>
      </c>
      <c r="BM127" s="66" t="s">
        <v>1156</v>
      </c>
      <c r="BN127" s="66"/>
    </row>
    <row r="128" spans="1:66" ht="35.1" customHeight="1" x14ac:dyDescent="0.2">
      <c r="A128" s="33" t="s">
        <v>307</v>
      </c>
      <c r="B128" s="125"/>
      <c r="C128" s="33" t="s">
        <v>308</v>
      </c>
      <c r="D128" s="33" t="s">
        <v>1335</v>
      </c>
      <c r="E128" s="126">
        <v>1468</v>
      </c>
      <c r="F128" s="22"/>
      <c r="G128" s="22"/>
      <c r="H128" s="22"/>
      <c r="I128" s="22"/>
      <c r="J128" s="142"/>
      <c r="K128" s="142"/>
      <c r="L128" s="142"/>
      <c r="M128" s="142"/>
      <c r="N128" s="165"/>
      <c r="O128" s="22"/>
      <c r="P128" s="22"/>
      <c r="Q128" s="22" t="str">
        <f>IFERROR(VLOOKUP(A128,'[1]Compil Arr.Eval+Surv'!$C$2:$M$187,11,FALSE),"")</f>
        <v/>
      </c>
      <c r="R128" s="98"/>
      <c r="S128" s="98"/>
      <c r="T128" s="98" t="str">
        <f>IF(J128&lt;&gt;"","Etat chimique",IFERROR(VLOOKUP(A128,'[1]Compil Arr.Eval+Surv'!$C$2:$M$187,11,FALSE),""))</f>
        <v/>
      </c>
      <c r="U128" s="39" t="s">
        <v>790</v>
      </c>
      <c r="V128" s="39" t="s">
        <v>790</v>
      </c>
      <c r="W128" s="39" t="s">
        <v>790</v>
      </c>
      <c r="X128" s="39" t="s">
        <v>790</v>
      </c>
      <c r="Y128" s="39" t="s">
        <v>790</v>
      </c>
      <c r="Z128" s="39" t="s">
        <v>790</v>
      </c>
      <c r="AA128" s="42" t="s">
        <v>928</v>
      </c>
      <c r="AB128" s="42" t="s">
        <v>917</v>
      </c>
      <c r="AC128" s="42">
        <v>41012</v>
      </c>
      <c r="AD128" s="86" t="s">
        <v>276</v>
      </c>
      <c r="AE128" s="148">
        <v>8.461538461538462E-2</v>
      </c>
      <c r="AF128" s="86" t="s">
        <v>1211</v>
      </c>
      <c r="AG128" s="86">
        <v>8.461538461538462E-2</v>
      </c>
      <c r="AH128" s="86">
        <v>5.5</v>
      </c>
      <c r="AI128" s="148">
        <v>8.461538461538462E-2</v>
      </c>
      <c r="AJ128" s="86" t="s">
        <v>1211</v>
      </c>
      <c r="AK128" s="86">
        <v>5.5E-2</v>
      </c>
      <c r="AL128" s="86" t="s">
        <v>854</v>
      </c>
      <c r="AM128" s="86">
        <v>0.5</v>
      </c>
      <c r="AN128" s="86">
        <v>5.5E-2</v>
      </c>
      <c r="AO128" s="86" t="s">
        <v>854</v>
      </c>
      <c r="AP128" s="86" t="s">
        <v>818</v>
      </c>
      <c r="AQ128" s="71">
        <v>1000</v>
      </c>
      <c r="AR128" s="72">
        <v>0.55000000000000004</v>
      </c>
      <c r="AS128" s="72">
        <v>100</v>
      </c>
      <c r="AT128" s="72">
        <v>5.5</v>
      </c>
      <c r="AU128" s="55">
        <v>10000</v>
      </c>
      <c r="AV128" s="55">
        <v>5.5E-2</v>
      </c>
      <c r="AW128" s="55">
        <v>1000</v>
      </c>
      <c r="AX128" s="55">
        <v>0.5</v>
      </c>
      <c r="AY128" s="48" t="s">
        <v>789</v>
      </c>
      <c r="AZ128" s="48">
        <v>9.4050000000000011</v>
      </c>
      <c r="BA128" s="44" t="s">
        <v>789</v>
      </c>
      <c r="BB128" s="44">
        <v>0.94050000000000011</v>
      </c>
      <c r="BC128" s="57">
        <v>90</v>
      </c>
      <c r="BD128" s="57">
        <v>7.7</v>
      </c>
      <c r="BE128" s="130">
        <v>8.461538461538462E-2</v>
      </c>
      <c r="BF128" s="130">
        <v>8.461538461538462E-2</v>
      </c>
      <c r="BG128" s="61">
        <v>600</v>
      </c>
      <c r="BH128" s="61">
        <v>12.17</v>
      </c>
      <c r="BI128" s="82">
        <v>0.13373626373626374</v>
      </c>
      <c r="BJ128" s="82">
        <v>0.13373626373626374</v>
      </c>
      <c r="BK128" s="65" t="s">
        <v>790</v>
      </c>
      <c r="BL128" s="128">
        <v>0.1</v>
      </c>
      <c r="BM128" s="65" t="s">
        <v>1140</v>
      </c>
      <c r="BN128" s="65" t="s">
        <v>1517</v>
      </c>
    </row>
    <row r="129" spans="1:66" ht="35.1" customHeight="1" x14ac:dyDescent="0.2">
      <c r="A129" s="33" t="s">
        <v>309</v>
      </c>
      <c r="B129" s="125"/>
      <c r="C129" s="33" t="s">
        <v>310</v>
      </c>
      <c r="D129" s="33" t="s">
        <v>1336</v>
      </c>
      <c r="E129" s="126">
        <v>1470</v>
      </c>
      <c r="F129" s="22"/>
      <c r="G129" s="22"/>
      <c r="H129" s="22"/>
      <c r="I129" s="22"/>
      <c r="J129" s="142"/>
      <c r="K129" s="142"/>
      <c r="L129" s="142"/>
      <c r="M129" s="142"/>
      <c r="N129" s="165"/>
      <c r="O129" s="22"/>
      <c r="P129" s="22"/>
      <c r="Q129" s="22" t="str">
        <f>IFERROR(VLOOKUP(A129,'[1]Compil Arr.Eval+Surv'!$C$2:$M$187,11,FALSE),"")</f>
        <v/>
      </c>
      <c r="R129" s="98"/>
      <c r="S129" s="98"/>
      <c r="T129" s="98" t="str">
        <f>IF(J129&lt;&gt;"","Etat chimique",IFERROR(VLOOKUP(A129,'[1]Compil Arr.Eval+Surv'!$C$2:$M$187,11,FALSE),""))</f>
        <v/>
      </c>
      <c r="U129" s="39" t="s">
        <v>790</v>
      </c>
      <c r="V129" s="39" t="s">
        <v>790</v>
      </c>
      <c r="W129" s="39" t="s">
        <v>790</v>
      </c>
      <c r="X129" s="39" t="s">
        <v>790</v>
      </c>
      <c r="Y129" s="39" t="s">
        <v>790</v>
      </c>
      <c r="Z129" s="39" t="s">
        <v>790</v>
      </c>
      <c r="AA129" s="42" t="s">
        <v>928</v>
      </c>
      <c r="AB129" s="42" t="s">
        <v>916</v>
      </c>
      <c r="AC129" s="42">
        <v>40226</v>
      </c>
      <c r="AD129" s="86" t="s">
        <v>276</v>
      </c>
      <c r="AE129" s="148">
        <v>9.569377990430622E-2</v>
      </c>
      <c r="AF129" s="86" t="s">
        <v>1211</v>
      </c>
      <c r="AG129" s="86">
        <v>9.569377990430622E-2</v>
      </c>
      <c r="AH129" s="86">
        <v>20</v>
      </c>
      <c r="AI129" s="148">
        <v>9.569377990430622E-2</v>
      </c>
      <c r="AJ129" s="86" t="s">
        <v>1211</v>
      </c>
      <c r="AK129" s="86" t="s">
        <v>791</v>
      </c>
      <c r="AL129" s="86" t="s">
        <v>790</v>
      </c>
      <c r="AM129" s="86" t="s">
        <v>791</v>
      </c>
      <c r="AN129" s="86" t="s">
        <v>275</v>
      </c>
      <c r="AO129" s="86" t="s">
        <v>790</v>
      </c>
      <c r="AP129" s="86" t="s">
        <v>818</v>
      </c>
      <c r="AQ129" s="71">
        <v>50</v>
      </c>
      <c r="AR129" s="72">
        <v>3</v>
      </c>
      <c r="AS129" s="72">
        <v>100</v>
      </c>
      <c r="AT129" s="72">
        <v>20</v>
      </c>
      <c r="AU129" s="55" t="s">
        <v>790</v>
      </c>
      <c r="AV129" s="55" t="s">
        <v>791</v>
      </c>
      <c r="AW129" s="55" t="s">
        <v>790</v>
      </c>
      <c r="AX129" s="55" t="s">
        <v>791</v>
      </c>
      <c r="AY129" s="48" t="s">
        <v>789</v>
      </c>
      <c r="AZ129" s="48">
        <v>51.150000000000013</v>
      </c>
      <c r="BA129" s="44" t="s">
        <v>789</v>
      </c>
      <c r="BB129" s="44" t="s">
        <v>275</v>
      </c>
      <c r="BC129" s="57">
        <v>90</v>
      </c>
      <c r="BD129" s="76">
        <v>2</v>
      </c>
      <c r="BE129" s="130">
        <v>9.569377990430622E-2</v>
      </c>
      <c r="BF129" s="130">
        <v>9.569377990430622E-2</v>
      </c>
      <c r="BG129" s="61">
        <v>600</v>
      </c>
      <c r="BH129" s="61">
        <v>12</v>
      </c>
      <c r="BI129" s="82">
        <v>0.57416267942583732</v>
      </c>
      <c r="BJ129" s="82">
        <v>0.57416267942583732</v>
      </c>
      <c r="BK129" s="65">
        <v>600</v>
      </c>
      <c r="BL129" s="65">
        <v>0.7</v>
      </c>
      <c r="BM129" s="66" t="s">
        <v>1156</v>
      </c>
      <c r="BN129" s="66"/>
    </row>
    <row r="130" spans="1:66" ht="35.1" customHeight="1" x14ac:dyDescent="0.2">
      <c r="A130" s="33" t="s">
        <v>1048</v>
      </c>
      <c r="B130" s="125"/>
      <c r="C130" s="33" t="s">
        <v>788</v>
      </c>
      <c r="D130" s="33" t="s">
        <v>1337</v>
      </c>
      <c r="E130" s="126">
        <v>2874</v>
      </c>
      <c r="F130" s="22"/>
      <c r="G130" s="22"/>
      <c r="H130" s="22"/>
      <c r="I130" s="22"/>
      <c r="J130" s="142"/>
      <c r="K130" s="142"/>
      <c r="L130" s="142"/>
      <c r="M130" s="142"/>
      <c r="N130" s="165"/>
      <c r="O130" s="22"/>
      <c r="P130" s="22"/>
      <c r="Q130" s="22" t="str">
        <f>IFERROR(VLOOKUP(A130,'[1]Compil Arr.Eval+Surv'!$C$2:$M$187,11,FALSE),"")</f>
        <v/>
      </c>
      <c r="R130" s="98"/>
      <c r="S130" s="98"/>
      <c r="T130" s="98" t="str">
        <f>IF(J130&lt;&gt;"","Etat chimique",IFERROR(VLOOKUP(A130,'[1]Compil Arr.Eval+Surv'!$C$2:$M$187,11,FALSE),""))</f>
        <v/>
      </c>
      <c r="U130" s="39" t="s">
        <v>790</v>
      </c>
      <c r="V130" s="39" t="s">
        <v>790</v>
      </c>
      <c r="W130" s="39" t="s">
        <v>790</v>
      </c>
      <c r="X130" s="39" t="s">
        <v>790</v>
      </c>
      <c r="Y130" s="39" t="s">
        <v>790</v>
      </c>
      <c r="Z130" s="39" t="s">
        <v>790</v>
      </c>
      <c r="AA130" s="42" t="s">
        <v>1259</v>
      </c>
      <c r="AB130" s="42" t="s">
        <v>921</v>
      </c>
      <c r="AC130" s="42" t="s">
        <v>779</v>
      </c>
      <c r="AD130" s="86" t="s">
        <v>276</v>
      </c>
      <c r="AE130" s="148" t="s">
        <v>791</v>
      </c>
      <c r="AF130" s="86" t="s">
        <v>790</v>
      </c>
      <c r="AG130" s="86" t="s">
        <v>791</v>
      </c>
      <c r="AH130" s="86" t="s">
        <v>791</v>
      </c>
      <c r="AI130" s="148" t="s">
        <v>275</v>
      </c>
      <c r="AJ130" s="86" t="s">
        <v>790</v>
      </c>
      <c r="AK130" s="86" t="s">
        <v>791</v>
      </c>
      <c r="AL130" s="86" t="s">
        <v>790</v>
      </c>
      <c r="AM130" s="86" t="s">
        <v>791</v>
      </c>
      <c r="AN130" s="86" t="s">
        <v>275</v>
      </c>
      <c r="AO130" s="86" t="s">
        <v>790</v>
      </c>
      <c r="AP130" s="86" t="s">
        <v>818</v>
      </c>
      <c r="AQ130" s="71">
        <v>50</v>
      </c>
      <c r="AR130" s="72">
        <v>6</v>
      </c>
      <c r="AS130" s="72" t="s">
        <v>790</v>
      </c>
      <c r="AT130" s="72" t="s">
        <v>791</v>
      </c>
      <c r="AU130" s="55" t="s">
        <v>790</v>
      </c>
      <c r="AV130" s="55" t="s">
        <v>791</v>
      </c>
      <c r="AW130" s="55" t="s">
        <v>790</v>
      </c>
      <c r="AX130" s="55" t="s">
        <v>791</v>
      </c>
      <c r="AY130" s="48" t="s">
        <v>790</v>
      </c>
      <c r="AZ130" s="48" t="s">
        <v>791</v>
      </c>
      <c r="BA130" s="44" t="s">
        <v>790</v>
      </c>
      <c r="BB130" s="44" t="s">
        <v>791</v>
      </c>
      <c r="BC130" s="57" t="s">
        <v>790</v>
      </c>
      <c r="BD130" s="76" t="s">
        <v>791</v>
      </c>
      <c r="BE130" s="130" t="s">
        <v>791</v>
      </c>
      <c r="BF130" s="130" t="s">
        <v>791</v>
      </c>
      <c r="BG130" s="61" t="s">
        <v>790</v>
      </c>
      <c r="BH130" s="61" t="s">
        <v>791</v>
      </c>
      <c r="BI130" s="82" t="s">
        <v>791</v>
      </c>
      <c r="BJ130" s="82" t="s">
        <v>791</v>
      </c>
      <c r="BK130" s="65" t="s">
        <v>790</v>
      </c>
      <c r="BL130" s="65" t="s">
        <v>792</v>
      </c>
      <c r="BM130" s="66" t="s">
        <v>276</v>
      </c>
      <c r="BN130" s="66"/>
    </row>
    <row r="131" spans="1:66" ht="35.1" customHeight="1" x14ac:dyDescent="0.2">
      <c r="A131" s="33" t="s">
        <v>313</v>
      </c>
      <c r="B131" s="125"/>
      <c r="C131" s="33" t="s">
        <v>314</v>
      </c>
      <c r="D131" s="33" t="s">
        <v>1329</v>
      </c>
      <c r="E131" s="126">
        <v>1471</v>
      </c>
      <c r="F131" s="22"/>
      <c r="G131" s="22"/>
      <c r="H131" s="22"/>
      <c r="I131" s="22"/>
      <c r="J131" s="142"/>
      <c r="K131" s="142"/>
      <c r="L131" s="142"/>
      <c r="M131" s="142"/>
      <c r="N131" s="165"/>
      <c r="O131" s="22"/>
      <c r="P131" s="22"/>
      <c r="Q131" s="22" t="str">
        <f>IFERROR(VLOOKUP(A131,'[1]Compil Arr.Eval+Surv'!$C$2:$M$187,11,FALSE),"")</f>
        <v/>
      </c>
      <c r="R131" s="98"/>
      <c r="S131" s="98"/>
      <c r="T131" s="98" t="str">
        <f>IF(J131&lt;&gt;"","Etat chimique",IFERROR(VLOOKUP(A131,'[1]Compil Arr.Eval+Surv'!$C$2:$M$187,11,FALSE),""))</f>
        <v/>
      </c>
      <c r="U131" s="39" t="s">
        <v>790</v>
      </c>
      <c r="V131" s="39" t="s">
        <v>790</v>
      </c>
      <c r="W131" s="39" t="s">
        <v>790</v>
      </c>
      <c r="X131" s="39" t="s">
        <v>790</v>
      </c>
      <c r="Y131" s="39" t="s">
        <v>790</v>
      </c>
      <c r="Z131" s="39" t="s">
        <v>790</v>
      </c>
      <c r="AA131" s="42" t="s">
        <v>928</v>
      </c>
      <c r="AB131" s="42" t="s">
        <v>917</v>
      </c>
      <c r="AC131" s="42">
        <v>41012</v>
      </c>
      <c r="AD131" s="86" t="s">
        <v>276</v>
      </c>
      <c r="AE131" s="148">
        <v>1.4221861032100771</v>
      </c>
      <c r="AF131" s="86" t="s">
        <v>1234</v>
      </c>
      <c r="AG131" s="148">
        <v>1.4221861032100771</v>
      </c>
      <c r="AH131" s="86">
        <v>21</v>
      </c>
      <c r="AI131" s="148">
        <v>5.1915887850467293</v>
      </c>
      <c r="AJ131" s="86" t="s">
        <v>1211</v>
      </c>
      <c r="AK131" s="86">
        <v>0.6</v>
      </c>
      <c r="AL131" s="86" t="s">
        <v>854</v>
      </c>
      <c r="AM131" s="86">
        <v>2.1</v>
      </c>
      <c r="AN131" s="86">
        <v>0.6</v>
      </c>
      <c r="AO131" s="86" t="s">
        <v>854</v>
      </c>
      <c r="AP131" s="86" t="s">
        <v>818</v>
      </c>
      <c r="AQ131" s="71">
        <v>50</v>
      </c>
      <c r="AR131" s="72">
        <v>6</v>
      </c>
      <c r="AS131" s="72">
        <v>100</v>
      </c>
      <c r="AT131" s="72">
        <v>21</v>
      </c>
      <c r="AU131" s="55">
        <v>500</v>
      </c>
      <c r="AV131" s="55">
        <v>0.6</v>
      </c>
      <c r="AW131" s="55">
        <v>1000</v>
      </c>
      <c r="AX131" s="55">
        <v>2.1</v>
      </c>
      <c r="AY131" s="48" t="s">
        <v>789</v>
      </c>
      <c r="AZ131" s="48">
        <v>24.900000000000006</v>
      </c>
      <c r="BA131" s="44" t="s">
        <v>789</v>
      </c>
      <c r="BB131" s="44">
        <v>2.4900000000000002</v>
      </c>
      <c r="BC131" s="57">
        <v>90</v>
      </c>
      <c r="BD131" s="76">
        <v>1111</v>
      </c>
      <c r="BE131" s="77">
        <v>5.1915887850467293</v>
      </c>
      <c r="BF131" s="77">
        <v>5.1915887850467293</v>
      </c>
      <c r="BG131" s="61">
        <v>1000</v>
      </c>
      <c r="BH131" s="79">
        <v>304.3478260869565</v>
      </c>
      <c r="BI131" s="79">
        <v>1.4221861032100771</v>
      </c>
      <c r="BJ131" s="79">
        <v>1.4221861032100771</v>
      </c>
      <c r="BK131" s="65">
        <v>1000</v>
      </c>
      <c r="BL131" s="128">
        <v>17.5</v>
      </c>
      <c r="BM131" s="65" t="s">
        <v>1156</v>
      </c>
      <c r="BN131" s="65"/>
    </row>
    <row r="132" spans="1:66" ht="35.1" customHeight="1" x14ac:dyDescent="0.2">
      <c r="A132" s="33" t="s">
        <v>315</v>
      </c>
      <c r="B132" s="125"/>
      <c r="C132" s="33" t="s">
        <v>316</v>
      </c>
      <c r="D132" s="33" t="s">
        <v>1330</v>
      </c>
      <c r="E132" s="126">
        <v>1651</v>
      </c>
      <c r="F132" s="22"/>
      <c r="G132" s="22"/>
      <c r="H132" s="22"/>
      <c r="I132" s="22"/>
      <c r="J132" s="142"/>
      <c r="K132" s="142"/>
      <c r="L132" s="142"/>
      <c r="M132" s="142"/>
      <c r="N132" s="165"/>
      <c r="O132" s="22"/>
      <c r="P132" s="22"/>
      <c r="Q132" s="22" t="str">
        <f>IFERROR(VLOOKUP(A132,'[1]Compil Arr.Eval+Surv'!$C$2:$M$187,11,FALSE),"")</f>
        <v/>
      </c>
      <c r="R132" s="98"/>
      <c r="S132" s="98"/>
      <c r="T132" s="98" t="str">
        <f>IF(J132&lt;&gt;"","Etat chimique",IFERROR(VLOOKUP(A132,'[1]Compil Arr.Eval+Surv'!$C$2:$M$187,11,FALSE),""))</f>
        <v/>
      </c>
      <c r="U132" s="39" t="s">
        <v>790</v>
      </c>
      <c r="V132" s="39" t="s">
        <v>790</v>
      </c>
      <c r="W132" s="39" t="s">
        <v>790</v>
      </c>
      <c r="X132" s="39" t="s">
        <v>790</v>
      </c>
      <c r="Y132" s="39" t="s">
        <v>790</v>
      </c>
      <c r="Z132" s="39" t="s">
        <v>790</v>
      </c>
      <c r="AA132" s="42" t="s">
        <v>928</v>
      </c>
      <c r="AB132" s="42" t="s">
        <v>916</v>
      </c>
      <c r="AC132" s="42">
        <v>40613</v>
      </c>
      <c r="AD132" s="86" t="s">
        <v>276</v>
      </c>
      <c r="AE132" s="148">
        <v>1.1412500000000001</v>
      </c>
      <c r="AF132" s="86" t="s">
        <v>1234</v>
      </c>
      <c r="AG132" s="148">
        <v>1.05</v>
      </c>
      <c r="AH132" s="86">
        <v>40</v>
      </c>
      <c r="AI132" s="148">
        <v>2.0625</v>
      </c>
      <c r="AJ132" s="86" t="s">
        <v>1211</v>
      </c>
      <c r="AK132" s="86">
        <v>0.4</v>
      </c>
      <c r="AL132" s="86" t="s">
        <v>854</v>
      </c>
      <c r="AM132" s="86">
        <v>4</v>
      </c>
      <c r="AN132" s="86">
        <v>0.4</v>
      </c>
      <c r="AO132" s="86" t="s">
        <v>854</v>
      </c>
      <c r="AP132" s="86" t="s">
        <v>818</v>
      </c>
      <c r="AQ132" s="71">
        <v>1000</v>
      </c>
      <c r="AR132" s="72">
        <v>4</v>
      </c>
      <c r="AS132" s="72">
        <v>100</v>
      </c>
      <c r="AT132" s="72">
        <v>40</v>
      </c>
      <c r="AU132" s="55">
        <v>10000</v>
      </c>
      <c r="AV132" s="55">
        <v>0.4</v>
      </c>
      <c r="AW132" s="55">
        <v>1000</v>
      </c>
      <c r="AX132" s="55">
        <v>4</v>
      </c>
      <c r="AY132" s="48" t="s">
        <v>789</v>
      </c>
      <c r="AZ132" s="48">
        <v>76.40000000000002</v>
      </c>
      <c r="BA132" s="44" t="s">
        <v>789</v>
      </c>
      <c r="BB132" s="44">
        <v>7.6400000000000023</v>
      </c>
      <c r="BC132" s="57">
        <v>90</v>
      </c>
      <c r="BD132" s="57">
        <v>33</v>
      </c>
      <c r="BE132" s="77">
        <v>2.0625</v>
      </c>
      <c r="BF132" s="77">
        <v>2.0625</v>
      </c>
      <c r="BG132" s="61">
        <v>1000</v>
      </c>
      <c r="BH132" s="61">
        <v>18.260000000000002</v>
      </c>
      <c r="BI132" s="79">
        <v>1.1412500000000001</v>
      </c>
      <c r="BJ132" s="79">
        <v>1.1412500000000001</v>
      </c>
      <c r="BK132" s="65">
        <v>1000</v>
      </c>
      <c r="BL132" s="84">
        <v>1.05</v>
      </c>
      <c r="BM132" s="65" t="s">
        <v>1156</v>
      </c>
      <c r="BN132" s="65"/>
    </row>
    <row r="133" spans="1:66" ht="35.1" customHeight="1" x14ac:dyDescent="0.2">
      <c r="A133" s="33" t="s">
        <v>317</v>
      </c>
      <c r="B133" s="125"/>
      <c r="C133" s="33" t="s">
        <v>318</v>
      </c>
      <c r="D133" s="33" t="s">
        <v>1331</v>
      </c>
      <c r="E133" s="126">
        <v>1650</v>
      </c>
      <c r="F133" s="22"/>
      <c r="G133" s="22"/>
      <c r="H133" s="22"/>
      <c r="I133" s="22"/>
      <c r="J133" s="142"/>
      <c r="K133" s="142"/>
      <c r="L133" s="142"/>
      <c r="M133" s="142"/>
      <c r="N133" s="165"/>
      <c r="O133" s="22"/>
      <c r="P133" s="22"/>
      <c r="Q133" s="22" t="str">
        <f>IFERROR(VLOOKUP(A133,'[1]Compil Arr.Eval+Surv'!$C$2:$M$187,11,FALSE),"")</f>
        <v>SPAS Cat. B</v>
      </c>
      <c r="R133" s="98"/>
      <c r="S133" s="98"/>
      <c r="T133" s="98" t="str">
        <f>IF(J133&lt;&gt;"","Etat chimique",IFERROR(VLOOKUP(A133,'[1]Compil Arr.Eval+Surv'!$C$2:$M$187,11,FALSE),""))</f>
        <v>SPAS Cat. B</v>
      </c>
      <c r="U133" s="39" t="s">
        <v>790</v>
      </c>
      <c r="V133" s="39" t="s">
        <v>790</v>
      </c>
      <c r="W133" s="39" t="s">
        <v>790</v>
      </c>
      <c r="X133" s="39" t="s">
        <v>790</v>
      </c>
      <c r="Y133" s="39" t="s">
        <v>790</v>
      </c>
      <c r="Z133" s="39" t="s">
        <v>790</v>
      </c>
      <c r="AA133" s="42" t="s">
        <v>928</v>
      </c>
      <c r="AB133" s="42" t="s">
        <v>916</v>
      </c>
      <c r="AC133" s="42">
        <v>40613</v>
      </c>
      <c r="AD133" s="86" t="s">
        <v>276</v>
      </c>
      <c r="AE133" s="148">
        <v>5.0722222222222224E-2</v>
      </c>
      <c r="AF133" s="86" t="s">
        <v>1234</v>
      </c>
      <c r="AG133" s="148">
        <v>5.0722222222222224E-2</v>
      </c>
      <c r="AH133" s="86">
        <v>25</v>
      </c>
      <c r="AI133" s="148">
        <v>9.2583333333333323E-2</v>
      </c>
      <c r="AJ133" s="86" t="s">
        <v>1211</v>
      </c>
      <c r="AK133" s="86">
        <v>5.0722222222222224E-2</v>
      </c>
      <c r="AL133" s="86" t="s">
        <v>1234</v>
      </c>
      <c r="AM133" s="86">
        <v>2.5</v>
      </c>
      <c r="AN133" s="86">
        <v>9.2583333333333323E-2</v>
      </c>
      <c r="AO133" s="86" t="s">
        <v>1211</v>
      </c>
      <c r="AP133" s="86" t="s">
        <v>818</v>
      </c>
      <c r="AQ133" s="71">
        <v>50</v>
      </c>
      <c r="AR133" s="72">
        <v>4</v>
      </c>
      <c r="AS133" s="72">
        <v>100</v>
      </c>
      <c r="AT133" s="72">
        <v>25</v>
      </c>
      <c r="AU133" s="55">
        <v>500</v>
      </c>
      <c r="AV133" s="55">
        <v>0.4</v>
      </c>
      <c r="AW133" s="55">
        <v>1000</v>
      </c>
      <c r="AX133" s="55">
        <v>2.5</v>
      </c>
      <c r="AY133" s="48" t="s">
        <v>789</v>
      </c>
      <c r="AZ133" s="48">
        <v>20.400000000000002</v>
      </c>
      <c r="BA133" s="44" t="s">
        <v>789</v>
      </c>
      <c r="BB133" s="44">
        <v>2.0400000000000005</v>
      </c>
      <c r="BC133" s="57">
        <v>90</v>
      </c>
      <c r="BD133" s="77">
        <v>33.33</v>
      </c>
      <c r="BE133" s="130">
        <v>9.2583333333333323E-2</v>
      </c>
      <c r="BF133" s="130">
        <v>9.2583333333333323E-2</v>
      </c>
      <c r="BG133" s="61">
        <v>1000</v>
      </c>
      <c r="BH133" s="79">
        <v>18.260000000000002</v>
      </c>
      <c r="BI133" s="82">
        <v>5.0722222222222224E-2</v>
      </c>
      <c r="BJ133" s="82">
        <v>5.0722222222222224E-2</v>
      </c>
      <c r="BK133" s="65">
        <v>1000</v>
      </c>
      <c r="BL133" s="84">
        <v>1.05</v>
      </c>
      <c r="BM133" s="65" t="s">
        <v>1156</v>
      </c>
      <c r="BN133" s="65"/>
    </row>
    <row r="134" spans="1:66" ht="35.1" customHeight="1" x14ac:dyDescent="0.2">
      <c r="A134" s="33" t="s">
        <v>937</v>
      </c>
      <c r="B134" s="125"/>
      <c r="C134" s="33" t="s">
        <v>1341</v>
      </c>
      <c r="D134" s="33" t="s">
        <v>938</v>
      </c>
      <c r="E134" s="126">
        <v>2611</v>
      </c>
      <c r="F134" s="22"/>
      <c r="G134" s="22"/>
      <c r="H134" s="22"/>
      <c r="I134" s="22"/>
      <c r="J134" s="142"/>
      <c r="K134" s="142"/>
      <c r="L134" s="142"/>
      <c r="M134" s="142"/>
      <c r="N134" s="165"/>
      <c r="O134" s="22"/>
      <c r="P134" s="22"/>
      <c r="Q134" s="22" t="str">
        <f>IFERROR(VLOOKUP(A134,'[1]Compil Arr.Eval+Surv'!$C$2:$M$187,11,FALSE),"")</f>
        <v/>
      </c>
      <c r="R134" s="98"/>
      <c r="S134" s="98"/>
      <c r="T134" s="98" t="str">
        <f>IF(J134&lt;&gt;"","Etat chimique",IFERROR(VLOOKUP(A134,'[1]Compil Arr.Eval+Surv'!$C$2:$M$187,11,FALSE),""))</f>
        <v/>
      </c>
      <c r="U134" s="39" t="s">
        <v>790</v>
      </c>
      <c r="V134" s="39" t="s">
        <v>790</v>
      </c>
      <c r="W134" s="39" t="s">
        <v>790</v>
      </c>
      <c r="X134" s="39" t="s">
        <v>790</v>
      </c>
      <c r="Y134" s="39" t="s">
        <v>790</v>
      </c>
      <c r="Z134" s="39" t="s">
        <v>790</v>
      </c>
      <c r="AA134" s="42" t="s">
        <v>928</v>
      </c>
      <c r="AB134" s="42" t="s">
        <v>916</v>
      </c>
      <c r="AC134" s="42">
        <v>40613</v>
      </c>
      <c r="AD134" s="86" t="s">
        <v>276</v>
      </c>
      <c r="AE134" s="148">
        <v>8.0000000000000004E-4</v>
      </c>
      <c r="AF134" s="86" t="s">
        <v>1234</v>
      </c>
      <c r="AG134" s="148">
        <v>8.0000000000000004E-4</v>
      </c>
      <c r="AH134" s="86">
        <v>2.4</v>
      </c>
      <c r="AI134" s="148">
        <v>3.0000000000000001E-3</v>
      </c>
      <c r="AJ134" s="86" t="s">
        <v>1211</v>
      </c>
      <c r="AK134" s="86">
        <v>8.0000000000000004E-4</v>
      </c>
      <c r="AL134" s="86" t="s">
        <v>1234</v>
      </c>
      <c r="AM134" s="86">
        <v>0.2</v>
      </c>
      <c r="AN134" s="86">
        <v>3.0000000000000001E-3</v>
      </c>
      <c r="AO134" s="86" t="s">
        <v>1211</v>
      </c>
      <c r="AP134" s="86" t="s">
        <v>818</v>
      </c>
      <c r="AQ134" s="71">
        <v>50</v>
      </c>
      <c r="AR134" s="72">
        <v>64</v>
      </c>
      <c r="AS134" s="72">
        <v>100</v>
      </c>
      <c r="AT134" s="72">
        <v>2.4</v>
      </c>
      <c r="AU134" s="55">
        <v>500</v>
      </c>
      <c r="AV134" s="55">
        <v>6.4</v>
      </c>
      <c r="AW134" s="55">
        <v>1000</v>
      </c>
      <c r="AX134" s="55">
        <v>0.2</v>
      </c>
      <c r="AY134" s="48" t="s">
        <v>789</v>
      </c>
      <c r="AZ134" s="48">
        <v>320</v>
      </c>
      <c r="BA134" s="44" t="s">
        <v>789</v>
      </c>
      <c r="BB134" s="44">
        <v>32.000000000000007</v>
      </c>
      <c r="BC134" s="57">
        <v>90</v>
      </c>
      <c r="BD134" s="77">
        <v>0.05</v>
      </c>
      <c r="BE134" s="57">
        <v>3.0000000000000001E-3</v>
      </c>
      <c r="BF134" s="57">
        <v>3.0000000000000001E-3</v>
      </c>
      <c r="BG134" s="61">
        <v>2000</v>
      </c>
      <c r="BH134" s="61">
        <v>0.02</v>
      </c>
      <c r="BI134" s="61">
        <v>8.0000000000000004E-4</v>
      </c>
      <c r="BJ134" s="61">
        <v>8.0000000000000004E-4</v>
      </c>
      <c r="BK134" s="83">
        <f>BG134</f>
        <v>2000</v>
      </c>
      <c r="BL134" s="65">
        <v>8.9999999999999998E-4</v>
      </c>
      <c r="BM134" s="65" t="s">
        <v>1156</v>
      </c>
      <c r="BN134" s="65"/>
    </row>
    <row r="135" spans="1:66" ht="35.1" customHeight="1" x14ac:dyDescent="0.2">
      <c r="A135" s="33" t="s">
        <v>319</v>
      </c>
      <c r="B135" s="125"/>
      <c r="C135" s="33" t="s">
        <v>320</v>
      </c>
      <c r="D135" s="33" t="s">
        <v>1338</v>
      </c>
      <c r="E135" s="126">
        <v>1602</v>
      </c>
      <c r="F135" s="22"/>
      <c r="G135" s="22"/>
      <c r="H135" s="22"/>
      <c r="I135" s="22"/>
      <c r="J135" s="142"/>
      <c r="K135" s="142"/>
      <c r="L135" s="142"/>
      <c r="M135" s="142"/>
      <c r="N135" s="165"/>
      <c r="O135" s="22"/>
      <c r="P135" s="22"/>
      <c r="Q135" s="22" t="str">
        <f>IFERROR(VLOOKUP(A135,'[1]Compil Arr.Eval+Surv'!$C$2:$M$187,11,FALSE),"")</f>
        <v/>
      </c>
      <c r="R135" s="98"/>
      <c r="S135" s="98"/>
      <c r="T135" s="98" t="str">
        <f>IF(J135&lt;&gt;"","Etat chimique",IFERROR(VLOOKUP(A135,'[1]Compil Arr.Eval+Surv'!$C$2:$M$187,11,FALSE),""))</f>
        <v/>
      </c>
      <c r="U135" s="39" t="s">
        <v>790</v>
      </c>
      <c r="V135" s="39" t="s">
        <v>790</v>
      </c>
      <c r="W135" s="39" t="s">
        <v>790</v>
      </c>
      <c r="X135" s="39" t="s">
        <v>790</v>
      </c>
      <c r="Y135" s="39" t="s">
        <v>790</v>
      </c>
      <c r="Z135" s="39" t="s">
        <v>790</v>
      </c>
      <c r="AA135" s="42" t="s">
        <v>928</v>
      </c>
      <c r="AB135" s="42" t="s">
        <v>917</v>
      </c>
      <c r="AC135" s="42">
        <v>41012</v>
      </c>
      <c r="AD135" s="86" t="s">
        <v>276</v>
      </c>
      <c r="AE135" s="150">
        <v>8</v>
      </c>
      <c r="AF135" s="86" t="s">
        <v>854</v>
      </c>
      <c r="AG135" s="148">
        <v>8</v>
      </c>
      <c r="AH135" s="86">
        <v>23</v>
      </c>
      <c r="AI135" s="150">
        <v>8</v>
      </c>
      <c r="AJ135" s="86" t="s">
        <v>854</v>
      </c>
      <c r="AK135" s="86">
        <v>0.8</v>
      </c>
      <c r="AL135" s="86" t="s">
        <v>854</v>
      </c>
      <c r="AM135" s="86">
        <v>2.2999999999999998</v>
      </c>
      <c r="AN135" s="86">
        <v>0.8</v>
      </c>
      <c r="AO135" s="86" t="s">
        <v>854</v>
      </c>
      <c r="AP135" s="86" t="s">
        <v>818</v>
      </c>
      <c r="AQ135" s="71">
        <v>10</v>
      </c>
      <c r="AR135" s="72">
        <v>8</v>
      </c>
      <c r="AS135" s="72">
        <v>100</v>
      </c>
      <c r="AT135" s="72">
        <v>23</v>
      </c>
      <c r="AU135" s="55">
        <v>100</v>
      </c>
      <c r="AV135" s="55">
        <v>0.8</v>
      </c>
      <c r="AW135" s="55">
        <v>1000</v>
      </c>
      <c r="AX135" s="55">
        <v>2.2999999999999998</v>
      </c>
      <c r="AY135" s="48" t="s">
        <v>789</v>
      </c>
      <c r="AZ135" s="48">
        <v>80.8</v>
      </c>
      <c r="BA135" s="44" t="s">
        <v>789</v>
      </c>
      <c r="BB135" s="44">
        <v>8.08</v>
      </c>
      <c r="BC135" s="57">
        <v>90</v>
      </c>
      <c r="BD135" s="76">
        <v>2222</v>
      </c>
      <c r="BE135" s="76">
        <v>19.839285714285715</v>
      </c>
      <c r="BF135" s="76">
        <v>19.839285714285715</v>
      </c>
      <c r="BG135" s="61">
        <v>1000</v>
      </c>
      <c r="BH135" s="81">
        <v>1217</v>
      </c>
      <c r="BI135" s="79">
        <v>10.866071428571429</v>
      </c>
      <c r="BJ135" s="79">
        <v>10.866071428571429</v>
      </c>
      <c r="BK135" s="65">
        <v>1000</v>
      </c>
      <c r="BL135" s="128">
        <v>70</v>
      </c>
      <c r="BM135" s="65" t="s">
        <v>1156</v>
      </c>
      <c r="BN135" s="65"/>
    </row>
    <row r="136" spans="1:66" ht="35.1" customHeight="1" x14ac:dyDescent="0.2">
      <c r="A136" s="33" t="s">
        <v>321</v>
      </c>
      <c r="B136" s="125"/>
      <c r="C136" s="33" t="s">
        <v>322</v>
      </c>
      <c r="D136" s="33" t="s">
        <v>1339</v>
      </c>
      <c r="E136" s="126">
        <v>1601</v>
      </c>
      <c r="F136" s="22"/>
      <c r="G136" s="22"/>
      <c r="H136" s="22"/>
      <c r="I136" s="22"/>
      <c r="J136" s="142"/>
      <c r="K136" s="142"/>
      <c r="L136" s="142"/>
      <c r="M136" s="142"/>
      <c r="N136" s="165"/>
      <c r="O136" s="22"/>
      <c r="P136" s="22"/>
      <c r="Q136" s="22" t="str">
        <f>IFERROR(VLOOKUP(A136,'[1]Compil Arr.Eval+Surv'!$C$2:$M$187,11,FALSE),"")</f>
        <v/>
      </c>
      <c r="R136" s="98"/>
      <c r="S136" s="98"/>
      <c r="T136" s="98" t="str">
        <f>IF(J136&lt;&gt;"","Etat chimique",IFERROR(VLOOKUP(A136,'[1]Compil Arr.Eval+Surv'!$C$2:$M$187,11,FALSE),""))</f>
        <v/>
      </c>
      <c r="U136" s="39" t="s">
        <v>790</v>
      </c>
      <c r="V136" s="39" t="s">
        <v>790</v>
      </c>
      <c r="W136" s="39" t="s">
        <v>790</v>
      </c>
      <c r="X136" s="39" t="s">
        <v>790</v>
      </c>
      <c r="Y136" s="39" t="s">
        <v>790</v>
      </c>
      <c r="Z136" s="39" t="s">
        <v>790</v>
      </c>
      <c r="AA136" s="42" t="s">
        <v>928</v>
      </c>
      <c r="AB136" s="42" t="s">
        <v>916</v>
      </c>
      <c r="AC136" s="42">
        <v>40613</v>
      </c>
      <c r="AD136" s="86" t="s">
        <v>276</v>
      </c>
      <c r="AE136" s="150">
        <v>8</v>
      </c>
      <c r="AF136" s="86" t="s">
        <v>854</v>
      </c>
      <c r="AG136" s="148">
        <v>8</v>
      </c>
      <c r="AH136" s="86">
        <v>16</v>
      </c>
      <c r="AI136" s="150">
        <v>8</v>
      </c>
      <c r="AJ136" s="86" t="s">
        <v>854</v>
      </c>
      <c r="AK136" s="86">
        <v>0.8</v>
      </c>
      <c r="AL136" s="86" t="s">
        <v>854</v>
      </c>
      <c r="AM136" s="86">
        <v>1.6</v>
      </c>
      <c r="AN136" s="86">
        <v>0.8</v>
      </c>
      <c r="AO136" s="86" t="s">
        <v>854</v>
      </c>
      <c r="AP136" s="86" t="s">
        <v>818</v>
      </c>
      <c r="AQ136" s="71">
        <v>10</v>
      </c>
      <c r="AR136" s="72">
        <v>8</v>
      </c>
      <c r="AS136" s="72">
        <v>100</v>
      </c>
      <c r="AT136" s="72">
        <v>16</v>
      </c>
      <c r="AU136" s="55">
        <v>100</v>
      </c>
      <c r="AV136" s="55">
        <v>0.8</v>
      </c>
      <c r="AW136" s="55">
        <v>1000</v>
      </c>
      <c r="AX136" s="55">
        <v>1.6</v>
      </c>
      <c r="AY136" s="48" t="s">
        <v>789</v>
      </c>
      <c r="AZ136" s="48">
        <v>186.40000000000009</v>
      </c>
      <c r="BA136" s="44" t="s">
        <v>789</v>
      </c>
      <c r="BB136" s="44">
        <v>18.640000000000008</v>
      </c>
      <c r="BC136" s="57">
        <v>90</v>
      </c>
      <c r="BD136" s="76">
        <v>2222</v>
      </c>
      <c r="BE136" s="76">
        <v>33.198864485283131</v>
      </c>
      <c r="BF136" s="76">
        <v>33.198864485283131</v>
      </c>
      <c r="BG136" s="61">
        <v>1000</v>
      </c>
      <c r="BH136" s="80">
        <v>1217.391304347826</v>
      </c>
      <c r="BI136" s="79">
        <v>18.189022924664961</v>
      </c>
      <c r="BJ136" s="79">
        <v>18.189022924664961</v>
      </c>
      <c r="BK136" s="83">
        <v>1000</v>
      </c>
      <c r="BL136" s="128">
        <v>70</v>
      </c>
      <c r="BM136" s="65" t="s">
        <v>1156</v>
      </c>
      <c r="BN136" s="65"/>
    </row>
    <row r="137" spans="1:66" ht="35.1" customHeight="1" x14ac:dyDescent="0.2">
      <c r="A137" s="33" t="s">
        <v>323</v>
      </c>
      <c r="B137" s="125"/>
      <c r="C137" s="33" t="s">
        <v>324</v>
      </c>
      <c r="D137" s="33" t="s">
        <v>1340</v>
      </c>
      <c r="E137" s="126">
        <v>1600</v>
      </c>
      <c r="F137" s="22"/>
      <c r="G137" s="22"/>
      <c r="H137" s="22"/>
      <c r="I137" s="22"/>
      <c r="J137" s="142"/>
      <c r="K137" s="142"/>
      <c r="L137" s="142"/>
      <c r="M137" s="142"/>
      <c r="N137" s="165"/>
      <c r="O137" s="22"/>
      <c r="P137" s="22"/>
      <c r="Q137" s="22" t="str">
        <f>IFERROR(VLOOKUP(A137,'[1]Compil Arr.Eval+Surv'!$C$2:$M$187,11,FALSE),"")</f>
        <v/>
      </c>
      <c r="R137" s="98"/>
      <c r="S137" s="98"/>
      <c r="T137" s="98" t="str">
        <f>IF(J137&lt;&gt;"","Etat chimique",IFERROR(VLOOKUP(A137,'[1]Compil Arr.Eval+Surv'!$C$2:$M$187,11,FALSE),""))</f>
        <v/>
      </c>
      <c r="U137" s="39" t="s">
        <v>790</v>
      </c>
      <c r="V137" s="39" t="s">
        <v>790</v>
      </c>
      <c r="W137" s="39" t="s">
        <v>790</v>
      </c>
      <c r="X137" s="39" t="s">
        <v>790</v>
      </c>
      <c r="Y137" s="39" t="s">
        <v>790</v>
      </c>
      <c r="Z137" s="39" t="s">
        <v>790</v>
      </c>
      <c r="AA137" s="42" t="s">
        <v>928</v>
      </c>
      <c r="AB137" s="42" t="s">
        <v>914</v>
      </c>
      <c r="AC137" s="42">
        <v>40002</v>
      </c>
      <c r="AD137" s="86" t="s">
        <v>276</v>
      </c>
      <c r="AE137" s="148">
        <v>11.98218503937008</v>
      </c>
      <c r="AF137" s="86" t="s">
        <v>1234</v>
      </c>
      <c r="AG137" s="148">
        <v>11.98218503937008</v>
      </c>
      <c r="AH137" s="86">
        <v>160</v>
      </c>
      <c r="AI137" s="148">
        <v>21.870078740157481</v>
      </c>
      <c r="AJ137" s="86" t="s">
        <v>1211</v>
      </c>
      <c r="AK137" s="86" t="s">
        <v>791</v>
      </c>
      <c r="AL137" s="86" t="s">
        <v>790</v>
      </c>
      <c r="AM137" s="86" t="s">
        <v>791</v>
      </c>
      <c r="AN137" s="86" t="s">
        <v>275</v>
      </c>
      <c r="AO137" s="86" t="s">
        <v>790</v>
      </c>
      <c r="AP137" s="86" t="s">
        <v>818</v>
      </c>
      <c r="AQ137" s="71">
        <v>10</v>
      </c>
      <c r="AR137" s="72">
        <v>32</v>
      </c>
      <c r="AS137" s="72">
        <v>10</v>
      </c>
      <c r="AT137" s="72">
        <v>160</v>
      </c>
      <c r="AU137" s="55" t="s">
        <v>790</v>
      </c>
      <c r="AV137" s="55" t="s">
        <v>791</v>
      </c>
      <c r="AW137" s="55" t="s">
        <v>790</v>
      </c>
      <c r="AX137" s="55" t="s">
        <v>791</v>
      </c>
      <c r="AY137" s="48" t="s">
        <v>789</v>
      </c>
      <c r="AZ137" s="48">
        <v>574.40000000000009</v>
      </c>
      <c r="BA137" s="44" t="s">
        <v>789</v>
      </c>
      <c r="BB137" s="44" t="s">
        <v>275</v>
      </c>
      <c r="BC137" s="57">
        <v>90</v>
      </c>
      <c r="BD137" s="57">
        <v>2222</v>
      </c>
      <c r="BE137" s="76">
        <v>21.870078740157481</v>
      </c>
      <c r="BF137" s="76">
        <v>21.870078740157481</v>
      </c>
      <c r="BG137" s="61">
        <v>1000</v>
      </c>
      <c r="BH137" s="61">
        <v>1217.3900000000001</v>
      </c>
      <c r="BI137" s="79">
        <v>11.98218503937008</v>
      </c>
      <c r="BJ137" s="79">
        <v>11.98218503937008</v>
      </c>
      <c r="BK137" s="65">
        <v>1000</v>
      </c>
      <c r="BL137" s="128">
        <v>70</v>
      </c>
      <c r="BM137" s="65" t="s">
        <v>1156</v>
      </c>
      <c r="BN137" s="65"/>
    </row>
    <row r="138" spans="1:66" ht="35.1" customHeight="1" x14ac:dyDescent="0.2">
      <c r="A138" s="25" t="s">
        <v>84</v>
      </c>
      <c r="B138" s="123"/>
      <c r="C138" s="26" t="s">
        <v>904</v>
      </c>
      <c r="D138" s="26" t="s">
        <v>904</v>
      </c>
      <c r="E138" s="129">
        <v>1474</v>
      </c>
      <c r="F138" s="22"/>
      <c r="G138" s="22"/>
      <c r="H138" s="22"/>
      <c r="I138" s="22"/>
      <c r="J138" s="142"/>
      <c r="K138" s="142"/>
      <c r="L138" s="142"/>
      <c r="M138" s="142"/>
      <c r="N138" s="165"/>
      <c r="O138" s="22"/>
      <c r="P138" s="22" t="s">
        <v>633</v>
      </c>
      <c r="Q138" s="22" t="str">
        <f>IFERROR(VLOOKUP(A138,'[1]Compil Arr.Eval+Surv'!$C$2:$M$187,11,FALSE),"")</f>
        <v>PSEE &amp; SPAS Cat. A</v>
      </c>
      <c r="R138" s="98"/>
      <c r="S138" s="98"/>
      <c r="T138" s="98" t="str">
        <f>IF(J138&lt;&gt;"","Etat chimique",IFERROR(VLOOKUP(A138,'[1]Compil Arr.Eval+Surv'!$C$2:$M$187,11,FALSE),""))</f>
        <v>PSEE &amp; SPAS Cat. A</v>
      </c>
      <c r="U138" s="39" t="s">
        <v>790</v>
      </c>
      <c r="V138" s="39" t="s">
        <v>790</v>
      </c>
      <c r="W138" s="39" t="s">
        <v>790</v>
      </c>
      <c r="X138" s="39" t="s">
        <v>790</v>
      </c>
      <c r="Y138" s="39" t="s">
        <v>790</v>
      </c>
      <c r="Z138" s="39">
        <f>AI138</f>
        <v>4</v>
      </c>
      <c r="AA138" s="42" t="s">
        <v>1100</v>
      </c>
      <c r="AB138" s="42" t="s">
        <v>919</v>
      </c>
      <c r="AC138" s="42">
        <v>41600</v>
      </c>
      <c r="AD138" s="86" t="s">
        <v>862</v>
      </c>
      <c r="AE138" s="86">
        <v>4</v>
      </c>
      <c r="AF138" s="86" t="s">
        <v>854</v>
      </c>
      <c r="AG138" s="148">
        <v>0.1</v>
      </c>
      <c r="AH138" s="86">
        <v>43</v>
      </c>
      <c r="AI138" s="86">
        <v>4</v>
      </c>
      <c r="AJ138" s="86" t="s">
        <v>854</v>
      </c>
      <c r="AK138" s="86">
        <v>0.8</v>
      </c>
      <c r="AL138" s="86" t="s">
        <v>854</v>
      </c>
      <c r="AM138" s="86">
        <v>4.3</v>
      </c>
      <c r="AN138" s="86">
        <v>0.8</v>
      </c>
      <c r="AO138" s="86" t="s">
        <v>854</v>
      </c>
      <c r="AP138" s="86" t="s">
        <v>818</v>
      </c>
      <c r="AQ138" s="71">
        <v>10</v>
      </c>
      <c r="AR138" s="72">
        <v>4</v>
      </c>
      <c r="AS138" s="72">
        <v>10</v>
      </c>
      <c r="AT138" s="72">
        <v>43</v>
      </c>
      <c r="AU138" s="55">
        <v>50</v>
      </c>
      <c r="AV138" s="55">
        <v>0.8</v>
      </c>
      <c r="AW138" s="55">
        <v>100</v>
      </c>
      <c r="AX138" s="55">
        <v>4.3</v>
      </c>
      <c r="AY138" s="48" t="s">
        <v>789</v>
      </c>
      <c r="AZ138" s="48">
        <v>60</v>
      </c>
      <c r="BA138" s="44" t="s">
        <v>789</v>
      </c>
      <c r="BB138" s="44">
        <v>12</v>
      </c>
      <c r="BC138" s="57">
        <v>30</v>
      </c>
      <c r="BD138" s="57">
        <v>6670</v>
      </c>
      <c r="BE138" s="57">
        <v>1390</v>
      </c>
      <c r="BF138" s="57">
        <v>1390</v>
      </c>
      <c r="BG138" s="61">
        <v>300</v>
      </c>
      <c r="BH138" s="61">
        <v>1000</v>
      </c>
      <c r="BI138" s="61">
        <v>7</v>
      </c>
      <c r="BJ138" s="61">
        <v>7</v>
      </c>
      <c r="BK138" s="65" t="s">
        <v>790</v>
      </c>
      <c r="BL138" s="65">
        <v>0.1</v>
      </c>
      <c r="BM138" s="65" t="s">
        <v>1140</v>
      </c>
      <c r="BN138" s="65" t="s">
        <v>1517</v>
      </c>
    </row>
    <row r="139" spans="1:66" ht="35.1" customHeight="1" x14ac:dyDescent="0.2">
      <c r="A139" s="18" t="s">
        <v>556</v>
      </c>
      <c r="B139" s="121"/>
      <c r="C139" s="24" t="s">
        <v>20</v>
      </c>
      <c r="D139" s="24" t="s">
        <v>20</v>
      </c>
      <c r="E139" s="123">
        <v>1083</v>
      </c>
      <c r="F139" s="22">
        <v>9</v>
      </c>
      <c r="G139" s="22" t="s">
        <v>687</v>
      </c>
      <c r="H139" s="22">
        <v>9</v>
      </c>
      <c r="I139" s="22" t="s">
        <v>687</v>
      </c>
      <c r="J139" s="142">
        <v>9</v>
      </c>
      <c r="K139" s="142" t="s">
        <v>431</v>
      </c>
      <c r="L139" s="142" t="s">
        <v>1227</v>
      </c>
      <c r="M139" s="142" t="s">
        <v>1228</v>
      </c>
      <c r="N139" s="165"/>
      <c r="O139" s="22" t="s">
        <v>634</v>
      </c>
      <c r="P139" s="22" t="s">
        <v>634</v>
      </c>
      <c r="Q139" s="22" t="str">
        <f>IFERROR(VLOOKUP(A139,'[1]Compil Arr.Eval+Surv'!$C$2:$M$187,11,FALSE),"")</f>
        <v/>
      </c>
      <c r="R139" s="98"/>
      <c r="S139" s="98" t="s">
        <v>1114</v>
      </c>
      <c r="T139" s="98" t="str">
        <f>IF(J139&lt;&gt;"","Etat chimique",IFERROR(VLOOKUP(A139,'[1]Compil Arr.Eval+Surv'!$C$2:$M$187,11,FALSE),""))</f>
        <v>Etat chimique</v>
      </c>
      <c r="U139" s="39">
        <v>4.6000000000000001E-4</v>
      </c>
      <c r="V139" s="39">
        <v>4.6000000000000001E-4</v>
      </c>
      <c r="W139" s="39">
        <v>2.5999999999999999E-3</v>
      </c>
      <c r="X139" s="39">
        <v>5.1999999999999995E-4</v>
      </c>
      <c r="Y139" s="39" t="s">
        <v>818</v>
      </c>
      <c r="Z139" s="39" t="s">
        <v>790</v>
      </c>
      <c r="AA139" s="42" t="s">
        <v>1522</v>
      </c>
      <c r="AB139" s="42" t="s">
        <v>1120</v>
      </c>
      <c r="AC139" s="42" t="s">
        <v>929</v>
      </c>
      <c r="AD139" s="86" t="s">
        <v>276</v>
      </c>
      <c r="AE139" s="145">
        <v>4.6000000000000001E-4</v>
      </c>
      <c r="AF139" s="86" t="s">
        <v>854</v>
      </c>
      <c r="AG139" s="145">
        <v>4.6000000000000001E-4</v>
      </c>
      <c r="AH139" s="86">
        <v>2.5999999999999999E-3</v>
      </c>
      <c r="AI139" s="145">
        <v>4.6000000000000001E-4</v>
      </c>
      <c r="AJ139" s="86" t="s">
        <v>854</v>
      </c>
      <c r="AK139" s="145">
        <v>4.6E-5</v>
      </c>
      <c r="AL139" s="86" t="s">
        <v>854</v>
      </c>
      <c r="AM139" s="145">
        <v>5.1999999999999995E-4</v>
      </c>
      <c r="AN139" s="145">
        <v>4.6E-5</v>
      </c>
      <c r="AO139" s="86" t="s">
        <v>854</v>
      </c>
      <c r="AP139" s="86" t="s">
        <v>818</v>
      </c>
      <c r="AQ139" s="73">
        <v>10</v>
      </c>
      <c r="AR139" s="153">
        <v>4.6000000000000001E-4</v>
      </c>
      <c r="AS139" s="74" t="s">
        <v>1121</v>
      </c>
      <c r="AT139" s="74">
        <v>2.5999999999999999E-3</v>
      </c>
      <c r="AU139" s="52">
        <v>100</v>
      </c>
      <c r="AV139" s="154">
        <v>4.6E-5</v>
      </c>
      <c r="AW139" s="52" t="s">
        <v>1122</v>
      </c>
      <c r="AX139" s="52">
        <v>5.1999999999999995E-4</v>
      </c>
      <c r="AY139" s="50" t="s">
        <v>789</v>
      </c>
      <c r="AZ139" s="48">
        <v>1.43E-2</v>
      </c>
      <c r="BA139" s="46" t="s">
        <v>789</v>
      </c>
      <c r="BB139" s="44">
        <v>1.4300000000000001E-3</v>
      </c>
      <c r="BC139" s="59">
        <v>10</v>
      </c>
      <c r="BD139" s="59" t="s">
        <v>1135</v>
      </c>
      <c r="BE139" s="59">
        <v>1.14E-3</v>
      </c>
      <c r="BF139" s="155">
        <v>5.7000000000000003E-5</v>
      </c>
      <c r="BG139" s="63">
        <v>100</v>
      </c>
      <c r="BH139" s="63">
        <v>122.7</v>
      </c>
      <c r="BI139" s="63">
        <v>3.1700000000000001E-3</v>
      </c>
      <c r="BJ139" s="63">
        <v>3.1700000000000001E-3</v>
      </c>
      <c r="BK139" s="68" t="s">
        <v>790</v>
      </c>
      <c r="BL139" s="68">
        <v>0.1</v>
      </c>
      <c r="BM139" s="65" t="s">
        <v>1140</v>
      </c>
      <c r="BN139" s="65" t="s">
        <v>1517</v>
      </c>
    </row>
    <row r="140" spans="1:66" ht="35.1" customHeight="1" x14ac:dyDescent="0.2">
      <c r="A140" s="18" t="s">
        <v>85</v>
      </c>
      <c r="B140" s="121"/>
      <c r="C140" s="24" t="s">
        <v>21</v>
      </c>
      <c r="D140" s="24" t="s">
        <v>21</v>
      </c>
      <c r="E140" s="123">
        <v>1136</v>
      </c>
      <c r="F140" s="22"/>
      <c r="G140" s="22"/>
      <c r="H140" s="22"/>
      <c r="I140" s="22"/>
      <c r="J140" s="142"/>
      <c r="K140" s="142"/>
      <c r="L140" s="142"/>
      <c r="M140" s="142"/>
      <c r="N140" s="165"/>
      <c r="O140" s="22" t="s">
        <v>633</v>
      </c>
      <c r="P140" s="22" t="s">
        <v>633</v>
      </c>
      <c r="Q140" s="22" t="str">
        <f>IFERROR(VLOOKUP(A140,'[1]Compil Arr.Eval+Surv'!$C$2:$M$187,11,FALSE),"")</f>
        <v>PSEE &amp; SPAS Cat. A</v>
      </c>
      <c r="R140" s="98"/>
      <c r="S140" s="98"/>
      <c r="T140" s="98" t="str">
        <f>IF(J140&lt;&gt;"","Etat chimique",IFERROR(VLOOKUP(A140,'[1]Compil Arr.Eval+Surv'!$C$2:$M$187,11,FALSE),""))</f>
        <v>PSEE &amp; SPAS Cat. A</v>
      </c>
      <c r="U140" s="39" t="s">
        <v>790</v>
      </c>
      <c r="V140" s="39" t="s">
        <v>790</v>
      </c>
      <c r="W140" s="39" t="s">
        <v>790</v>
      </c>
      <c r="X140" s="39" t="s">
        <v>790</v>
      </c>
      <c r="Y140" s="39" t="s">
        <v>790</v>
      </c>
      <c r="Z140" s="39">
        <f>AI140</f>
        <v>0.1</v>
      </c>
      <c r="AA140" s="42" t="s">
        <v>1100</v>
      </c>
      <c r="AB140" s="42" t="s">
        <v>918</v>
      </c>
      <c r="AC140" s="42">
        <v>41236</v>
      </c>
      <c r="AD140" s="86" t="s">
        <v>887</v>
      </c>
      <c r="AE140" s="86">
        <v>0.1</v>
      </c>
      <c r="AF140" s="86" t="s">
        <v>1256</v>
      </c>
      <c r="AG140" s="148">
        <v>0.1</v>
      </c>
      <c r="AH140" s="86">
        <v>2</v>
      </c>
      <c r="AI140" s="86">
        <v>0.1</v>
      </c>
      <c r="AJ140" s="86" t="s">
        <v>854</v>
      </c>
      <c r="AK140" s="86">
        <v>0.01</v>
      </c>
      <c r="AL140" s="86" t="s">
        <v>854</v>
      </c>
      <c r="AM140" s="86">
        <v>0.2</v>
      </c>
      <c r="AN140" s="86">
        <v>0.01</v>
      </c>
      <c r="AO140" s="86" t="s">
        <v>854</v>
      </c>
      <c r="AP140" s="86" t="s">
        <v>818</v>
      </c>
      <c r="AQ140" s="73">
        <v>10</v>
      </c>
      <c r="AR140" s="74">
        <v>0.1</v>
      </c>
      <c r="AS140" s="74">
        <v>10</v>
      </c>
      <c r="AT140" s="74">
        <v>2</v>
      </c>
      <c r="AU140" s="52">
        <v>100</v>
      </c>
      <c r="AV140" s="52">
        <v>0.01</v>
      </c>
      <c r="AW140" s="52">
        <v>100</v>
      </c>
      <c r="AX140" s="52">
        <v>0.2</v>
      </c>
      <c r="AY140" s="50" t="s">
        <v>789</v>
      </c>
      <c r="AZ140" s="48">
        <v>0.7</v>
      </c>
      <c r="BA140" s="46" t="s">
        <v>789</v>
      </c>
      <c r="BB140" s="44">
        <v>7.0000000000000007E-2</v>
      </c>
      <c r="BC140" s="59">
        <v>30</v>
      </c>
      <c r="BD140" s="59">
        <v>2933</v>
      </c>
      <c r="BE140" s="59">
        <v>226</v>
      </c>
      <c r="BF140" s="59">
        <v>226</v>
      </c>
      <c r="BG140" s="63">
        <v>1000</v>
      </c>
      <c r="BH140" s="63">
        <v>688</v>
      </c>
      <c r="BI140" s="63">
        <v>53</v>
      </c>
      <c r="BJ140" s="63">
        <v>53</v>
      </c>
      <c r="BK140" s="68" t="s">
        <v>790</v>
      </c>
      <c r="BL140" s="68">
        <v>0.1</v>
      </c>
      <c r="BM140" s="65" t="s">
        <v>1140</v>
      </c>
      <c r="BN140" s="65" t="s">
        <v>1517</v>
      </c>
    </row>
    <row r="141" spans="1:66" ht="35.1" customHeight="1" x14ac:dyDescent="0.2">
      <c r="A141" s="33" t="s">
        <v>197</v>
      </c>
      <c r="B141" s="125"/>
      <c r="C141" s="33" t="s">
        <v>146</v>
      </c>
      <c r="D141" s="33" t="s">
        <v>1342</v>
      </c>
      <c r="E141" s="126">
        <v>2767</v>
      </c>
      <c r="F141" s="22"/>
      <c r="G141" s="22"/>
      <c r="H141" s="22"/>
      <c r="I141" s="22"/>
      <c r="J141" s="142"/>
      <c r="K141" s="142"/>
      <c r="L141" s="142"/>
      <c r="M141" s="142"/>
      <c r="N141" s="165"/>
      <c r="O141" s="22"/>
      <c r="P141" s="22"/>
      <c r="Q141" s="22" t="str">
        <f>IFERROR(VLOOKUP(A141,'[1]Compil Arr.Eval+Surv'!$C$2:$M$187,11,FALSE),"")</f>
        <v/>
      </c>
      <c r="R141" s="98"/>
      <c r="S141" s="98"/>
      <c r="T141" s="98" t="str">
        <f>IF(J141&lt;&gt;"","Etat chimique",IFERROR(VLOOKUP(A141,'[1]Compil Arr.Eval+Surv'!$C$2:$M$187,11,FALSE),""))</f>
        <v/>
      </c>
      <c r="U141" s="39" t="s">
        <v>790</v>
      </c>
      <c r="V141" s="39" t="s">
        <v>790</v>
      </c>
      <c r="W141" s="39" t="s">
        <v>790</v>
      </c>
      <c r="X141" s="39" t="s">
        <v>790</v>
      </c>
      <c r="Y141" s="39" t="s">
        <v>790</v>
      </c>
      <c r="Z141" s="39" t="s">
        <v>790</v>
      </c>
      <c r="AA141" s="42" t="s">
        <v>1259</v>
      </c>
      <c r="AB141" s="42" t="s">
        <v>921</v>
      </c>
      <c r="AC141" s="42" t="s">
        <v>776</v>
      </c>
      <c r="AD141" s="86" t="s">
        <v>276</v>
      </c>
      <c r="AE141" s="86" t="s">
        <v>791</v>
      </c>
      <c r="AF141" s="86" t="s">
        <v>790</v>
      </c>
      <c r="AG141" s="148" t="s">
        <v>791</v>
      </c>
      <c r="AH141" s="86" t="s">
        <v>791</v>
      </c>
      <c r="AI141" s="86" t="s">
        <v>275</v>
      </c>
      <c r="AJ141" s="86" t="s">
        <v>790</v>
      </c>
      <c r="AK141" s="86" t="s">
        <v>791</v>
      </c>
      <c r="AL141" s="86" t="s">
        <v>790</v>
      </c>
      <c r="AM141" s="86" t="s">
        <v>791</v>
      </c>
      <c r="AN141" s="86" t="s">
        <v>275</v>
      </c>
      <c r="AO141" s="86" t="s">
        <v>790</v>
      </c>
      <c r="AP141" s="86" t="s">
        <v>818</v>
      </c>
      <c r="AQ141" s="71">
        <v>50</v>
      </c>
      <c r="AR141" s="72">
        <v>640</v>
      </c>
      <c r="AS141" s="72" t="s">
        <v>790</v>
      </c>
      <c r="AT141" s="72" t="s">
        <v>791</v>
      </c>
      <c r="AU141" s="55" t="s">
        <v>790</v>
      </c>
      <c r="AV141" s="55" t="s">
        <v>791</v>
      </c>
      <c r="AW141" s="55" t="s">
        <v>790</v>
      </c>
      <c r="AX141" s="55" t="s">
        <v>791</v>
      </c>
      <c r="AY141" s="48" t="s">
        <v>789</v>
      </c>
      <c r="AZ141" s="48" t="s">
        <v>275</v>
      </c>
      <c r="BA141" s="44" t="s">
        <v>789</v>
      </c>
      <c r="BB141" s="44" t="s">
        <v>275</v>
      </c>
      <c r="BC141" s="57" t="s">
        <v>790</v>
      </c>
      <c r="BD141" s="57" t="s">
        <v>791</v>
      </c>
      <c r="BE141" s="57" t="s">
        <v>791</v>
      </c>
      <c r="BF141" s="57" t="s">
        <v>791</v>
      </c>
      <c r="BG141" s="61" t="s">
        <v>790</v>
      </c>
      <c r="BH141" s="61" t="s">
        <v>791</v>
      </c>
      <c r="BI141" s="61" t="s">
        <v>791</v>
      </c>
      <c r="BJ141" s="61" t="s">
        <v>791</v>
      </c>
      <c r="BK141" s="65" t="s">
        <v>790</v>
      </c>
      <c r="BL141" s="65" t="s">
        <v>792</v>
      </c>
      <c r="BM141" s="66" t="s">
        <v>276</v>
      </c>
      <c r="BN141" s="66"/>
    </row>
    <row r="142" spans="1:66" ht="35.1" customHeight="1" x14ac:dyDescent="0.2">
      <c r="A142" s="33" t="s">
        <v>188</v>
      </c>
      <c r="B142" s="125"/>
      <c r="C142" s="33" t="s">
        <v>138</v>
      </c>
      <c r="D142" s="33" t="s">
        <v>1343</v>
      </c>
      <c r="E142" s="126">
        <v>1579</v>
      </c>
      <c r="F142" s="22"/>
      <c r="G142" s="22"/>
      <c r="H142" s="22"/>
      <c r="I142" s="22"/>
      <c r="J142" s="142"/>
      <c r="K142" s="142"/>
      <c r="L142" s="142"/>
      <c r="M142" s="142"/>
      <c r="N142" s="165"/>
      <c r="O142" s="22"/>
      <c r="P142" s="22"/>
      <c r="Q142" s="22" t="str">
        <f>IFERROR(VLOOKUP(A142,'[1]Compil Arr.Eval+Surv'!$C$2:$M$187,11,FALSE),"")</f>
        <v/>
      </c>
      <c r="R142" s="98"/>
      <c r="S142" s="98"/>
      <c r="T142" s="98" t="str">
        <f>IF(J142&lt;&gt;"","Etat chimique",IFERROR(VLOOKUP(A142,'[1]Compil Arr.Eval+Surv'!$C$2:$M$187,11,FALSE),""))</f>
        <v/>
      </c>
      <c r="U142" s="39" t="s">
        <v>790</v>
      </c>
      <c r="V142" s="39" t="s">
        <v>790</v>
      </c>
      <c r="W142" s="39" t="s">
        <v>790</v>
      </c>
      <c r="X142" s="39" t="s">
        <v>790</v>
      </c>
      <c r="Y142" s="39" t="s">
        <v>790</v>
      </c>
      <c r="Z142" s="39" t="s">
        <v>790</v>
      </c>
      <c r="AA142" s="42" t="s">
        <v>1259</v>
      </c>
      <c r="AB142" s="42" t="s">
        <v>921</v>
      </c>
      <c r="AC142" s="42" t="s">
        <v>782</v>
      </c>
      <c r="AD142" s="86" t="s">
        <v>276</v>
      </c>
      <c r="AE142" s="86" t="s">
        <v>791</v>
      </c>
      <c r="AF142" s="86" t="s">
        <v>790</v>
      </c>
      <c r="AG142" s="148" t="s">
        <v>791</v>
      </c>
      <c r="AH142" s="86" t="s">
        <v>791</v>
      </c>
      <c r="AI142" s="86" t="s">
        <v>275</v>
      </c>
      <c r="AJ142" s="86" t="s">
        <v>790</v>
      </c>
      <c r="AK142" s="86" t="s">
        <v>791</v>
      </c>
      <c r="AL142" s="86" t="s">
        <v>790</v>
      </c>
      <c r="AM142" s="86" t="s">
        <v>791</v>
      </c>
      <c r="AN142" s="86" t="s">
        <v>275</v>
      </c>
      <c r="AO142" s="86" t="s">
        <v>790</v>
      </c>
      <c r="AP142" s="86" t="s">
        <v>818</v>
      </c>
      <c r="AQ142" s="71">
        <v>100</v>
      </c>
      <c r="AR142" s="72">
        <v>1</v>
      </c>
      <c r="AS142" s="72" t="s">
        <v>790</v>
      </c>
      <c r="AT142" s="72" t="s">
        <v>791</v>
      </c>
      <c r="AU142" s="55" t="s">
        <v>790</v>
      </c>
      <c r="AV142" s="55" t="s">
        <v>791</v>
      </c>
      <c r="AW142" s="55" t="s">
        <v>790</v>
      </c>
      <c r="AX142" s="55" t="s">
        <v>791</v>
      </c>
      <c r="AY142" s="48" t="s">
        <v>789</v>
      </c>
      <c r="AZ142" s="48" t="s">
        <v>275</v>
      </c>
      <c r="BA142" s="44" t="s">
        <v>789</v>
      </c>
      <c r="BB142" s="44" t="s">
        <v>275</v>
      </c>
      <c r="BC142" s="57" t="s">
        <v>790</v>
      </c>
      <c r="BD142" s="57" t="s">
        <v>791</v>
      </c>
      <c r="BE142" s="57" t="s">
        <v>791</v>
      </c>
      <c r="BF142" s="57" t="s">
        <v>791</v>
      </c>
      <c r="BG142" s="61" t="s">
        <v>790</v>
      </c>
      <c r="BH142" s="61" t="s">
        <v>791</v>
      </c>
      <c r="BI142" s="61" t="s">
        <v>791</v>
      </c>
      <c r="BJ142" s="61" t="s">
        <v>791</v>
      </c>
      <c r="BK142" s="65" t="s">
        <v>790</v>
      </c>
      <c r="BL142" s="65" t="s">
        <v>792</v>
      </c>
      <c r="BM142" s="66" t="s">
        <v>276</v>
      </c>
      <c r="BN142" s="66"/>
    </row>
    <row r="143" spans="1:66" ht="35.1" customHeight="1" x14ac:dyDescent="0.2">
      <c r="A143" s="33" t="s">
        <v>189</v>
      </c>
      <c r="B143" s="125"/>
      <c r="C143" s="33" t="s">
        <v>139</v>
      </c>
      <c r="D143" s="33" t="s">
        <v>1344</v>
      </c>
      <c r="E143" s="126">
        <v>2715</v>
      </c>
      <c r="F143" s="22"/>
      <c r="G143" s="22"/>
      <c r="H143" s="22"/>
      <c r="I143" s="22"/>
      <c r="J143" s="142"/>
      <c r="K143" s="142"/>
      <c r="L143" s="142"/>
      <c r="M143" s="142"/>
      <c r="N143" s="165"/>
      <c r="O143" s="22"/>
      <c r="P143" s="22"/>
      <c r="Q143" s="22" t="str">
        <f>IFERROR(VLOOKUP(A143,'[1]Compil Arr.Eval+Surv'!$C$2:$M$187,11,FALSE),"")</f>
        <v/>
      </c>
      <c r="R143" s="98"/>
      <c r="S143" s="98"/>
      <c r="T143" s="98" t="str">
        <f>IF(J143&lt;&gt;"","Etat chimique",IFERROR(VLOOKUP(A143,'[1]Compil Arr.Eval+Surv'!$C$2:$M$187,11,FALSE),""))</f>
        <v/>
      </c>
      <c r="U143" s="39" t="s">
        <v>790</v>
      </c>
      <c r="V143" s="39" t="s">
        <v>790</v>
      </c>
      <c r="W143" s="39" t="s">
        <v>790</v>
      </c>
      <c r="X143" s="39" t="s">
        <v>790</v>
      </c>
      <c r="Y143" s="39" t="s">
        <v>790</v>
      </c>
      <c r="Z143" s="39" t="s">
        <v>790</v>
      </c>
      <c r="AA143" s="42" t="s">
        <v>1259</v>
      </c>
      <c r="AB143" s="42" t="s">
        <v>921</v>
      </c>
      <c r="AC143" s="42" t="s">
        <v>779</v>
      </c>
      <c r="AD143" s="86" t="s">
        <v>276</v>
      </c>
      <c r="AE143" s="86" t="s">
        <v>791</v>
      </c>
      <c r="AF143" s="86" t="s">
        <v>790</v>
      </c>
      <c r="AG143" s="148" t="s">
        <v>791</v>
      </c>
      <c r="AH143" s="86" t="s">
        <v>791</v>
      </c>
      <c r="AI143" s="86" t="s">
        <v>275</v>
      </c>
      <c r="AJ143" s="86" t="s">
        <v>790</v>
      </c>
      <c r="AK143" s="86" t="s">
        <v>791</v>
      </c>
      <c r="AL143" s="86" t="s">
        <v>790</v>
      </c>
      <c r="AM143" s="86" t="s">
        <v>791</v>
      </c>
      <c r="AN143" s="86" t="s">
        <v>275</v>
      </c>
      <c r="AO143" s="86" t="s">
        <v>790</v>
      </c>
      <c r="AP143" s="86" t="s">
        <v>818</v>
      </c>
      <c r="AQ143" s="71">
        <v>1000</v>
      </c>
      <c r="AR143" s="72">
        <v>1</v>
      </c>
      <c r="AS143" s="72" t="s">
        <v>790</v>
      </c>
      <c r="AT143" s="72" t="s">
        <v>791</v>
      </c>
      <c r="AU143" s="55" t="s">
        <v>790</v>
      </c>
      <c r="AV143" s="55" t="s">
        <v>791</v>
      </c>
      <c r="AW143" s="55" t="s">
        <v>790</v>
      </c>
      <c r="AX143" s="55" t="s">
        <v>791</v>
      </c>
      <c r="AY143" s="48" t="s">
        <v>789</v>
      </c>
      <c r="AZ143" s="48" t="s">
        <v>275</v>
      </c>
      <c r="BA143" s="44" t="s">
        <v>789</v>
      </c>
      <c r="BB143" s="44" t="s">
        <v>275</v>
      </c>
      <c r="BC143" s="57" t="s">
        <v>790</v>
      </c>
      <c r="BD143" s="57" t="s">
        <v>791</v>
      </c>
      <c r="BE143" s="57" t="s">
        <v>791</v>
      </c>
      <c r="BF143" s="57" t="s">
        <v>791</v>
      </c>
      <c r="BG143" s="61" t="s">
        <v>790</v>
      </c>
      <c r="BH143" s="61" t="s">
        <v>791</v>
      </c>
      <c r="BI143" s="61" t="s">
        <v>791</v>
      </c>
      <c r="BJ143" s="61" t="s">
        <v>791</v>
      </c>
      <c r="BK143" s="65" t="s">
        <v>790</v>
      </c>
      <c r="BL143" s="65" t="s">
        <v>792</v>
      </c>
      <c r="BM143" s="66" t="s">
        <v>276</v>
      </c>
      <c r="BN143" s="66"/>
    </row>
    <row r="144" spans="1:66" ht="35.1" customHeight="1" x14ac:dyDescent="0.2">
      <c r="A144" s="33" t="s">
        <v>871</v>
      </c>
      <c r="B144" s="125"/>
      <c r="C144" s="33" t="s">
        <v>872</v>
      </c>
      <c r="D144" s="33" t="s">
        <v>1345</v>
      </c>
      <c r="E144" s="126" t="s">
        <v>873</v>
      </c>
      <c r="F144" s="22"/>
      <c r="G144" s="22"/>
      <c r="H144" s="22"/>
      <c r="I144" s="22"/>
      <c r="J144" s="142"/>
      <c r="K144" s="142"/>
      <c r="L144" s="142"/>
      <c r="M144" s="142"/>
      <c r="N144" s="165"/>
      <c r="O144" s="22"/>
      <c r="P144" s="22"/>
      <c r="Q144" s="22" t="str">
        <f>IFERROR(VLOOKUP(A144,'[1]Compil Arr.Eval+Surv'!$C$2:$M$187,11,FALSE),"")</f>
        <v>SPAS Cat. B</v>
      </c>
      <c r="R144" s="98"/>
      <c r="S144" s="98"/>
      <c r="T144" s="98" t="str">
        <f>IF(J144&lt;&gt;"","Etat chimique",IFERROR(VLOOKUP(A144,'[1]Compil Arr.Eval+Surv'!$C$2:$M$187,11,FALSE),""))</f>
        <v>SPAS Cat. B</v>
      </c>
      <c r="U144" s="39" t="s">
        <v>790</v>
      </c>
      <c r="V144" s="39" t="s">
        <v>790</v>
      </c>
      <c r="W144" s="39" t="s">
        <v>790</v>
      </c>
      <c r="X144" s="39" t="s">
        <v>790</v>
      </c>
      <c r="Y144" s="39" t="s">
        <v>790</v>
      </c>
      <c r="Z144" s="39" t="s">
        <v>790</v>
      </c>
      <c r="AA144" s="42" t="s">
        <v>928</v>
      </c>
      <c r="AB144" s="42" t="s">
        <v>914</v>
      </c>
      <c r="AC144" s="42">
        <v>40088</v>
      </c>
      <c r="AD144" s="86" t="s">
        <v>276</v>
      </c>
      <c r="AE144" s="86" t="s">
        <v>791</v>
      </c>
      <c r="AF144" s="86" t="s">
        <v>790</v>
      </c>
      <c r="AG144" s="148" t="s">
        <v>791</v>
      </c>
      <c r="AH144" s="86" t="s">
        <v>275</v>
      </c>
      <c r="AI144" s="86" t="s">
        <v>275</v>
      </c>
      <c r="AJ144" s="86" t="s">
        <v>790</v>
      </c>
      <c r="AK144" s="86" t="s">
        <v>791</v>
      </c>
      <c r="AL144" s="86" t="s">
        <v>790</v>
      </c>
      <c r="AM144" s="86" t="s">
        <v>275</v>
      </c>
      <c r="AN144" s="86" t="s">
        <v>275</v>
      </c>
      <c r="AO144" s="86" t="s">
        <v>790</v>
      </c>
      <c r="AP144" s="86" t="s">
        <v>818</v>
      </c>
      <c r="AQ144" s="71" t="s">
        <v>790</v>
      </c>
      <c r="AR144" s="72" t="s">
        <v>275</v>
      </c>
      <c r="AS144" s="72" t="s">
        <v>790</v>
      </c>
      <c r="AT144" s="72" t="s">
        <v>275</v>
      </c>
      <c r="AU144" s="55" t="s">
        <v>790</v>
      </c>
      <c r="AV144" s="55" t="s">
        <v>275</v>
      </c>
      <c r="AW144" s="55" t="s">
        <v>790</v>
      </c>
      <c r="AX144" s="55" t="s">
        <v>275</v>
      </c>
      <c r="AY144" s="48" t="s">
        <v>790</v>
      </c>
      <c r="AZ144" s="48" t="s">
        <v>275</v>
      </c>
      <c r="BA144" s="44" t="s">
        <v>790</v>
      </c>
      <c r="BB144" s="44" t="s">
        <v>275</v>
      </c>
      <c r="BC144" s="57">
        <v>30</v>
      </c>
      <c r="BD144" s="57">
        <v>87</v>
      </c>
      <c r="BE144" s="57">
        <v>17</v>
      </c>
      <c r="BF144" s="57">
        <v>17</v>
      </c>
      <c r="BG144" s="61" t="s">
        <v>753</v>
      </c>
      <c r="BH144" s="61">
        <v>0.04</v>
      </c>
      <c r="BI144" s="61">
        <v>8.0000000000000002E-3</v>
      </c>
      <c r="BJ144" s="61">
        <v>8.0000000000000002E-3</v>
      </c>
      <c r="BK144" s="65" t="s">
        <v>790</v>
      </c>
      <c r="BL144" s="65">
        <v>0.5</v>
      </c>
      <c r="BM144" s="66" t="s">
        <v>1140</v>
      </c>
      <c r="BN144" s="66" t="s">
        <v>1517</v>
      </c>
    </row>
    <row r="145" spans="1:66" ht="35.1" customHeight="1" x14ac:dyDescent="0.2">
      <c r="A145" s="18" t="s">
        <v>234</v>
      </c>
      <c r="B145" s="121"/>
      <c r="C145" s="18" t="s">
        <v>169</v>
      </c>
      <c r="D145" s="18" t="s">
        <v>1346</v>
      </c>
      <c r="E145" s="123">
        <v>1389</v>
      </c>
      <c r="F145" s="22"/>
      <c r="G145" s="22"/>
      <c r="H145" s="22"/>
      <c r="I145" s="22"/>
      <c r="J145" s="142"/>
      <c r="K145" s="142"/>
      <c r="L145" s="142"/>
      <c r="M145" s="142"/>
      <c r="N145" s="165"/>
      <c r="O145" s="22" t="s">
        <v>633</v>
      </c>
      <c r="P145" s="22" t="s">
        <v>633</v>
      </c>
      <c r="Q145" s="22" t="str">
        <f>IFERROR(VLOOKUP(A145,'[1]Compil Arr.Eval+Surv'!$C$2:$M$187,11,FALSE),"")</f>
        <v>PSEE &amp; SPAS Cat. A</v>
      </c>
      <c r="R145" s="98"/>
      <c r="S145" s="98"/>
      <c r="T145" s="98" t="str">
        <f>IF(J145&lt;&gt;"","Etat chimique",IFERROR(VLOOKUP(A145,'[1]Compil Arr.Eval+Surv'!$C$2:$M$187,11,FALSE),""))</f>
        <v>PSEE &amp; SPAS Cat. A</v>
      </c>
      <c r="U145" s="39" t="s">
        <v>790</v>
      </c>
      <c r="V145" s="39" t="s">
        <v>790</v>
      </c>
      <c r="W145" s="39" t="s">
        <v>790</v>
      </c>
      <c r="X145" s="39" t="s">
        <v>790</v>
      </c>
      <c r="Y145" s="39" t="s">
        <v>790</v>
      </c>
      <c r="Z145" s="39">
        <f>AI145</f>
        <v>3.4</v>
      </c>
      <c r="AA145" s="42" t="s">
        <v>1100</v>
      </c>
      <c r="AB145" s="42" t="s">
        <v>892</v>
      </c>
      <c r="AC145" s="42" t="s">
        <v>926</v>
      </c>
      <c r="AD145" s="86" t="s">
        <v>886</v>
      </c>
      <c r="AE145" s="86">
        <v>3.4</v>
      </c>
      <c r="AF145" s="86" t="s">
        <v>854</v>
      </c>
      <c r="AG145" s="148">
        <v>3.4</v>
      </c>
      <c r="AH145" s="86" t="s">
        <v>791</v>
      </c>
      <c r="AI145" s="86">
        <v>3.4</v>
      </c>
      <c r="AJ145" s="86" t="s">
        <v>854</v>
      </c>
      <c r="AK145" s="86" t="s">
        <v>791</v>
      </c>
      <c r="AL145" s="86" t="s">
        <v>790</v>
      </c>
      <c r="AM145" s="86" t="s">
        <v>791</v>
      </c>
      <c r="AN145" s="86" t="s">
        <v>275</v>
      </c>
      <c r="AO145" s="86" t="s">
        <v>790</v>
      </c>
      <c r="AP145" s="86" t="s">
        <v>818</v>
      </c>
      <c r="AQ145" s="70" t="s">
        <v>870</v>
      </c>
      <c r="AR145" s="70">
        <v>3.4</v>
      </c>
      <c r="AS145" s="70" t="s">
        <v>790</v>
      </c>
      <c r="AT145" s="70" t="s">
        <v>791</v>
      </c>
      <c r="AU145" s="52" t="s">
        <v>790</v>
      </c>
      <c r="AV145" s="52" t="s">
        <v>791</v>
      </c>
      <c r="AW145" s="52" t="s">
        <v>790</v>
      </c>
      <c r="AX145" s="52" t="s">
        <v>791</v>
      </c>
      <c r="AY145" s="48" t="s">
        <v>790</v>
      </c>
      <c r="AZ145" s="48" t="s">
        <v>791</v>
      </c>
      <c r="BA145" s="44" t="s">
        <v>790</v>
      </c>
      <c r="BB145" s="44" t="s">
        <v>791</v>
      </c>
      <c r="BC145" s="57"/>
      <c r="BD145" s="75"/>
      <c r="BE145" s="57"/>
      <c r="BF145" s="57"/>
      <c r="BG145" s="61"/>
      <c r="BH145" s="61"/>
      <c r="BI145" s="61"/>
      <c r="BJ145" s="61"/>
      <c r="BK145" s="65" t="s">
        <v>790</v>
      </c>
      <c r="BL145" s="65">
        <v>25</v>
      </c>
      <c r="BM145" s="66" t="s">
        <v>1140</v>
      </c>
      <c r="BN145" s="66" t="s">
        <v>1517</v>
      </c>
    </row>
    <row r="146" spans="1:66" ht="35.1" customHeight="1" x14ac:dyDescent="0.2">
      <c r="A146" s="18" t="s">
        <v>1151</v>
      </c>
      <c r="B146" s="121"/>
      <c r="C146" s="18" t="s">
        <v>1147</v>
      </c>
      <c r="D146" s="18" t="s">
        <v>1347</v>
      </c>
      <c r="E146" s="123">
        <v>1476</v>
      </c>
      <c r="F146" s="22"/>
      <c r="G146" s="22"/>
      <c r="H146" s="22"/>
      <c r="I146" s="22"/>
      <c r="J146" s="142">
        <v>28</v>
      </c>
      <c r="K146" s="142" t="s">
        <v>431</v>
      </c>
      <c r="L146" s="142" t="s">
        <v>1227</v>
      </c>
      <c r="M146" s="142" t="s">
        <v>1228</v>
      </c>
      <c r="N146" s="165" t="s">
        <v>1544</v>
      </c>
      <c r="O146" s="22"/>
      <c r="P146" s="22"/>
      <c r="Q146" s="22" t="str">
        <f>IFERROR(VLOOKUP(A146,'[1]Compil Arr.Eval+Surv'!$C$2:$M$187,11,FALSE),"")</f>
        <v/>
      </c>
      <c r="R146" s="98"/>
      <c r="S146" s="98" t="s">
        <v>1261</v>
      </c>
      <c r="T146" s="98" t="str">
        <f>IF(J146&lt;&gt;"","Etat chimique",IFERROR(VLOOKUP(A146,'[1]Compil Arr.Eval+Surv'!$C$2:$M$187,11,FALSE),""))</f>
        <v>Etat chimique</v>
      </c>
      <c r="U146" s="39" t="s">
        <v>896</v>
      </c>
      <c r="V146" s="39" t="s">
        <v>896</v>
      </c>
      <c r="W146" s="39">
        <v>7.0000000000000007E-2</v>
      </c>
      <c r="X146" s="39">
        <v>7.0000000000000001E-3</v>
      </c>
      <c r="Y146" s="39" t="s">
        <v>1193</v>
      </c>
      <c r="Z146" s="39" t="s">
        <v>790</v>
      </c>
      <c r="AA146" s="42" t="s">
        <v>1522</v>
      </c>
      <c r="AB146" s="42" t="s">
        <v>1191</v>
      </c>
      <c r="AC146" s="42" t="s">
        <v>929</v>
      </c>
      <c r="AD146" s="86" t="s">
        <v>1233</v>
      </c>
      <c r="AE146" s="86" t="s">
        <v>817</v>
      </c>
      <c r="AF146" s="86" t="s">
        <v>817</v>
      </c>
      <c r="AG146" s="148" t="s">
        <v>817</v>
      </c>
      <c r="AH146" s="86">
        <v>7.0000000000000007E-2</v>
      </c>
      <c r="AI146" s="86" t="s">
        <v>817</v>
      </c>
      <c r="AJ146" s="86" t="s">
        <v>817</v>
      </c>
      <c r="AK146" s="86" t="s">
        <v>817</v>
      </c>
      <c r="AL146" s="86" t="s">
        <v>817</v>
      </c>
      <c r="AM146" s="86">
        <v>7.0000000000000001E-3</v>
      </c>
      <c r="AN146" s="86" t="s">
        <v>817</v>
      </c>
      <c r="AO146" s="86" t="s">
        <v>817</v>
      </c>
      <c r="AP146" s="86" t="s">
        <v>817</v>
      </c>
      <c r="AQ146" s="70" t="s">
        <v>817</v>
      </c>
      <c r="AR146" s="70" t="s">
        <v>817</v>
      </c>
      <c r="AS146" s="69" t="s">
        <v>834</v>
      </c>
      <c r="AT146" s="70">
        <v>7.0000000000000007E-2</v>
      </c>
      <c r="AU146" s="52" t="s">
        <v>817</v>
      </c>
      <c r="AV146" s="52" t="s">
        <v>817</v>
      </c>
      <c r="AW146" s="53" t="s">
        <v>833</v>
      </c>
      <c r="AX146" s="52">
        <v>7.0000000000000001E-3</v>
      </c>
      <c r="AY146" s="48" t="s">
        <v>790</v>
      </c>
      <c r="AZ146" s="48" t="s">
        <v>275</v>
      </c>
      <c r="BA146" s="44" t="s">
        <v>790</v>
      </c>
      <c r="BB146" s="44" t="s">
        <v>275</v>
      </c>
      <c r="BC146" s="57" t="s">
        <v>790</v>
      </c>
      <c r="BD146" s="75" t="s">
        <v>275</v>
      </c>
      <c r="BE146" s="57" t="s">
        <v>275</v>
      </c>
      <c r="BF146" s="57" t="s">
        <v>275</v>
      </c>
      <c r="BG146" s="61" t="s">
        <v>790</v>
      </c>
      <c r="BH146" s="61" t="s">
        <v>791</v>
      </c>
      <c r="BI146" s="61" t="s">
        <v>791</v>
      </c>
      <c r="BJ146" s="61" t="s">
        <v>791</v>
      </c>
      <c r="BK146" s="65" t="s">
        <v>790</v>
      </c>
      <c r="BL146" s="65" t="s">
        <v>791</v>
      </c>
      <c r="BM146" s="65" t="s">
        <v>790</v>
      </c>
      <c r="BN146" s="65"/>
    </row>
    <row r="147" spans="1:66" ht="35.1" customHeight="1" x14ac:dyDescent="0.2">
      <c r="A147" s="33" t="s">
        <v>1172</v>
      </c>
      <c r="B147" s="141"/>
      <c r="C147" s="34" t="s">
        <v>1171</v>
      </c>
      <c r="D147" s="34" t="s">
        <v>1348</v>
      </c>
      <c r="E147" s="126">
        <v>6537</v>
      </c>
      <c r="F147" s="22"/>
      <c r="G147" s="22"/>
      <c r="H147" s="22"/>
      <c r="I147" s="22"/>
      <c r="J147" s="142">
        <v>53</v>
      </c>
      <c r="K147" s="142" t="s">
        <v>687</v>
      </c>
      <c r="L147" s="142"/>
      <c r="M147" s="142" t="s">
        <v>1228</v>
      </c>
      <c r="N147" s="165" t="s">
        <v>276</v>
      </c>
      <c r="O147" s="22"/>
      <c r="P147" s="22"/>
      <c r="Q147" s="22"/>
      <c r="R147" s="98"/>
      <c r="S147" s="98" t="s">
        <v>1261</v>
      </c>
      <c r="T147" s="98" t="str">
        <f>IF(J147&lt;&gt;"","Etat chimique",IFERROR(VLOOKUP(A147,'[1]Compil Arr.Eval+Surv'!$C$2:$M$187,11,FALSE),""))</f>
        <v>Etat chimique</v>
      </c>
      <c r="U147" s="39">
        <v>0.13</v>
      </c>
      <c r="V147" s="39">
        <v>1.2999999999999999E-2</v>
      </c>
      <c r="W147" s="39">
        <v>0.13</v>
      </c>
      <c r="X147" s="39">
        <v>1.2999999999999999E-2</v>
      </c>
      <c r="Y147" s="39" t="s">
        <v>818</v>
      </c>
      <c r="Z147" s="39" t="s">
        <v>790</v>
      </c>
      <c r="AA147" s="42" t="s">
        <v>1522</v>
      </c>
      <c r="AB147" s="42" t="s">
        <v>1213</v>
      </c>
      <c r="AC147" s="42" t="s">
        <v>929</v>
      </c>
      <c r="AD147" s="86" t="s">
        <v>276</v>
      </c>
      <c r="AE147" s="86">
        <v>0.13</v>
      </c>
      <c r="AF147" s="86" t="s">
        <v>854</v>
      </c>
      <c r="AG147" s="86">
        <v>0.13</v>
      </c>
      <c r="AH147" s="86">
        <v>0.13</v>
      </c>
      <c r="AI147" s="86">
        <v>0.13</v>
      </c>
      <c r="AJ147" s="86" t="s">
        <v>854</v>
      </c>
      <c r="AK147" s="86">
        <v>1.2999999999999999E-2</v>
      </c>
      <c r="AL147" s="86" t="s">
        <v>854</v>
      </c>
      <c r="AM147" s="86">
        <v>1.2999999999999999E-2</v>
      </c>
      <c r="AN147" s="86">
        <v>1.2999999999999999E-2</v>
      </c>
      <c r="AO147" s="86" t="s">
        <v>854</v>
      </c>
      <c r="AP147" s="86" t="s">
        <v>818</v>
      </c>
      <c r="AQ147" s="71">
        <v>20</v>
      </c>
      <c r="AR147" s="72">
        <v>0.13</v>
      </c>
      <c r="AS147" s="71" t="s">
        <v>834</v>
      </c>
      <c r="AT147" s="72">
        <v>0.13</v>
      </c>
      <c r="AU147" s="55">
        <v>200</v>
      </c>
      <c r="AV147" s="55">
        <v>1.2999999999999999E-2</v>
      </c>
      <c r="AW147" s="55" t="s">
        <v>833</v>
      </c>
      <c r="AX147" s="55">
        <v>1.2999999999999999E-2</v>
      </c>
      <c r="AY147" s="48" t="s">
        <v>790</v>
      </c>
      <c r="AZ147" s="48" t="s">
        <v>791</v>
      </c>
      <c r="BA147" s="44" t="s">
        <v>790</v>
      </c>
      <c r="BB147" s="44" t="s">
        <v>791</v>
      </c>
      <c r="BC147" s="57">
        <v>10</v>
      </c>
      <c r="BD147" s="75">
        <v>4.7000000000000002E-3</v>
      </c>
      <c r="BE147" s="57">
        <v>51.4</v>
      </c>
      <c r="BF147" s="57">
        <v>51.4</v>
      </c>
      <c r="BG147" s="61">
        <v>100</v>
      </c>
      <c r="BH147" s="61">
        <v>171.8</v>
      </c>
      <c r="BI147" s="79">
        <v>2.02</v>
      </c>
      <c r="BJ147" s="79">
        <v>2.02</v>
      </c>
      <c r="BK147" s="65">
        <v>100</v>
      </c>
      <c r="BL147" s="65">
        <v>9.8000000000000007</v>
      </c>
      <c r="BM147" s="65" t="s">
        <v>1156</v>
      </c>
      <c r="BN147" s="65"/>
    </row>
    <row r="148" spans="1:66" ht="35.1" customHeight="1" x14ac:dyDescent="0.2">
      <c r="A148" s="33" t="s">
        <v>86</v>
      </c>
      <c r="B148" s="125"/>
      <c r="C148" s="33" t="s">
        <v>22</v>
      </c>
      <c r="D148" s="33" t="s">
        <v>22</v>
      </c>
      <c r="E148" s="126">
        <v>2017</v>
      </c>
      <c r="F148" s="22"/>
      <c r="G148" s="22"/>
      <c r="H148" s="22"/>
      <c r="I148" s="22"/>
      <c r="J148" s="142"/>
      <c r="K148" s="142"/>
      <c r="L148" s="142"/>
      <c r="M148" s="142"/>
      <c r="N148" s="165"/>
      <c r="O148" s="22"/>
      <c r="P148" s="22"/>
      <c r="Q148" s="22" t="str">
        <f>IFERROR(VLOOKUP(A148,'[1]Compil Arr.Eval+Surv'!$C$2:$M$187,11,FALSE),"")</f>
        <v/>
      </c>
      <c r="R148" s="98"/>
      <c r="S148" s="98"/>
      <c r="T148" s="98" t="str">
        <f>IF(J148&lt;&gt;"","Etat chimique",IFERROR(VLOOKUP(A148,'[1]Compil Arr.Eval+Surv'!$C$2:$M$187,11,FALSE),""))</f>
        <v/>
      </c>
      <c r="U148" s="39" t="s">
        <v>790</v>
      </c>
      <c r="V148" s="39" t="s">
        <v>790</v>
      </c>
      <c r="W148" s="39" t="s">
        <v>790</v>
      </c>
      <c r="X148" s="39" t="s">
        <v>790</v>
      </c>
      <c r="Y148" s="39" t="s">
        <v>790</v>
      </c>
      <c r="Z148" s="39" t="s">
        <v>790</v>
      </c>
      <c r="AA148" s="42" t="s">
        <v>1259</v>
      </c>
      <c r="AB148" s="42" t="s">
        <v>921</v>
      </c>
      <c r="AC148" s="42" t="s">
        <v>778</v>
      </c>
      <c r="AD148" s="86" t="s">
        <v>276</v>
      </c>
      <c r="AE148" s="86" t="s">
        <v>791</v>
      </c>
      <c r="AF148" s="86" t="s">
        <v>790</v>
      </c>
      <c r="AG148" s="148" t="s">
        <v>791</v>
      </c>
      <c r="AH148" s="86" t="s">
        <v>791</v>
      </c>
      <c r="AI148" s="86" t="s">
        <v>275</v>
      </c>
      <c r="AJ148" s="86" t="s">
        <v>790</v>
      </c>
      <c r="AK148" s="86" t="s">
        <v>791</v>
      </c>
      <c r="AL148" s="86" t="s">
        <v>790</v>
      </c>
      <c r="AM148" s="86" t="s">
        <v>791</v>
      </c>
      <c r="AN148" s="86" t="s">
        <v>275</v>
      </c>
      <c r="AO148" s="86" t="s">
        <v>790</v>
      </c>
      <c r="AP148" s="86" t="s">
        <v>818</v>
      </c>
      <c r="AQ148" s="71">
        <v>10</v>
      </c>
      <c r="AR148" s="72">
        <v>2</v>
      </c>
      <c r="AS148" s="72" t="s">
        <v>790</v>
      </c>
      <c r="AT148" s="72" t="s">
        <v>791</v>
      </c>
      <c r="AU148" s="55" t="s">
        <v>790</v>
      </c>
      <c r="AV148" s="55" t="s">
        <v>791</v>
      </c>
      <c r="AW148" s="55" t="s">
        <v>790</v>
      </c>
      <c r="AX148" s="55" t="s">
        <v>791</v>
      </c>
      <c r="AY148" s="48" t="s">
        <v>789</v>
      </c>
      <c r="AZ148" s="48" t="s">
        <v>275</v>
      </c>
      <c r="BA148" s="44" t="s">
        <v>789</v>
      </c>
      <c r="BB148" s="44" t="s">
        <v>275</v>
      </c>
      <c r="BC148" s="57" t="s">
        <v>790</v>
      </c>
      <c r="BD148" s="57" t="s">
        <v>791</v>
      </c>
      <c r="BE148" s="57" t="s">
        <v>791</v>
      </c>
      <c r="BF148" s="57" t="s">
        <v>791</v>
      </c>
      <c r="BG148" s="61" t="s">
        <v>790</v>
      </c>
      <c r="BH148" s="61" t="s">
        <v>791</v>
      </c>
      <c r="BI148" s="61" t="s">
        <v>791</v>
      </c>
      <c r="BJ148" s="61" t="s">
        <v>791</v>
      </c>
      <c r="BK148" s="65" t="s">
        <v>790</v>
      </c>
      <c r="BL148" s="65" t="s">
        <v>792</v>
      </c>
      <c r="BM148" s="66" t="s">
        <v>276</v>
      </c>
      <c r="BN148" s="66"/>
    </row>
    <row r="149" spans="1:66" ht="35.1" customHeight="1" x14ac:dyDescent="0.2">
      <c r="A149" s="33" t="s">
        <v>1174</v>
      </c>
      <c r="B149" s="141"/>
      <c r="C149" s="34" t="s">
        <v>1349</v>
      </c>
      <c r="D149" s="34" t="s">
        <v>1173</v>
      </c>
      <c r="E149" s="126">
        <v>6389</v>
      </c>
      <c r="F149" s="22"/>
      <c r="G149" s="22"/>
      <c r="H149" s="22"/>
      <c r="I149" s="22"/>
      <c r="J149" s="142">
        <v>54</v>
      </c>
      <c r="K149" s="142" t="s">
        <v>687</v>
      </c>
      <c r="L149" s="142"/>
      <c r="M149" s="142"/>
      <c r="N149" s="165" t="s">
        <v>276</v>
      </c>
      <c r="O149" s="22"/>
      <c r="P149" s="22"/>
      <c r="Q149" s="22"/>
      <c r="R149" s="98"/>
      <c r="S149" s="98" t="s">
        <v>1261</v>
      </c>
      <c r="T149" s="98" t="str">
        <f>IF(J149&lt;&gt;"","Etat chimique",IFERROR(VLOOKUP(A149,'[1]Compil Arr.Eval+Surv'!$C$2:$M$187,11,FALSE),""))</f>
        <v>Etat chimique</v>
      </c>
      <c r="U149" s="39">
        <v>0.01</v>
      </c>
      <c r="V149" s="39">
        <v>1E-3</v>
      </c>
      <c r="W149" s="39">
        <v>0.34</v>
      </c>
      <c r="X149" s="39">
        <v>3.4000000000000002E-2</v>
      </c>
      <c r="Y149" s="39" t="s">
        <v>818</v>
      </c>
      <c r="Z149" s="39" t="s">
        <v>790</v>
      </c>
      <c r="AA149" s="42" t="s">
        <v>1522</v>
      </c>
      <c r="AB149" s="42" t="s">
        <v>1213</v>
      </c>
      <c r="AC149" s="42" t="s">
        <v>929</v>
      </c>
      <c r="AD149" s="86" t="s">
        <v>276</v>
      </c>
      <c r="AE149" s="86">
        <v>0.01</v>
      </c>
      <c r="AF149" s="86" t="s">
        <v>854</v>
      </c>
      <c r="AG149" s="86">
        <v>0.01</v>
      </c>
      <c r="AH149" s="86">
        <v>0.34</v>
      </c>
      <c r="AI149" s="86">
        <v>0.01</v>
      </c>
      <c r="AJ149" s="86" t="s">
        <v>854</v>
      </c>
      <c r="AK149" s="86">
        <v>1E-3</v>
      </c>
      <c r="AL149" s="86" t="s">
        <v>854</v>
      </c>
      <c r="AM149" s="86">
        <v>3.4000000000000002E-2</v>
      </c>
      <c r="AN149" s="86">
        <v>1E-3</v>
      </c>
      <c r="AO149" s="86" t="s">
        <v>854</v>
      </c>
      <c r="AP149" s="86" t="s">
        <v>818</v>
      </c>
      <c r="AQ149" s="71">
        <v>10</v>
      </c>
      <c r="AR149" s="72">
        <v>0.01</v>
      </c>
      <c r="AS149" s="71">
        <v>10</v>
      </c>
      <c r="AT149" s="72">
        <v>0.34</v>
      </c>
      <c r="AU149" s="55">
        <v>100</v>
      </c>
      <c r="AV149" s="55">
        <v>1E-3</v>
      </c>
      <c r="AW149" s="55">
        <v>100</v>
      </c>
      <c r="AX149" s="55">
        <v>3.4000000000000002E-2</v>
      </c>
      <c r="AY149" s="48" t="s">
        <v>790</v>
      </c>
      <c r="AZ149" s="48" t="s">
        <v>791</v>
      </c>
      <c r="BA149" s="44" t="s">
        <v>790</v>
      </c>
      <c r="BB149" s="44" t="s">
        <v>791</v>
      </c>
      <c r="BC149" s="57" t="s">
        <v>790</v>
      </c>
      <c r="BD149" s="75" t="s">
        <v>1058</v>
      </c>
      <c r="BE149" s="57" t="s">
        <v>1058</v>
      </c>
      <c r="BF149" s="57" t="s">
        <v>1058</v>
      </c>
      <c r="BG149" s="61">
        <v>100</v>
      </c>
      <c r="BH149" s="61">
        <v>12270</v>
      </c>
      <c r="BI149" s="79" t="s">
        <v>791</v>
      </c>
      <c r="BJ149" s="79" t="s">
        <v>791</v>
      </c>
      <c r="BK149" s="65" t="s">
        <v>790</v>
      </c>
      <c r="BL149" s="65">
        <v>0.1</v>
      </c>
      <c r="BM149" s="65" t="s">
        <v>1140</v>
      </c>
      <c r="BN149" s="65" t="s">
        <v>1517</v>
      </c>
    </row>
    <row r="150" spans="1:66" ht="35.1" customHeight="1" x14ac:dyDescent="0.2">
      <c r="A150" s="33" t="s">
        <v>863</v>
      </c>
      <c r="B150" s="125"/>
      <c r="C150" s="33" t="s">
        <v>864</v>
      </c>
      <c r="D150" s="33" t="s">
        <v>864</v>
      </c>
      <c r="E150" s="126">
        <v>5360</v>
      </c>
      <c r="F150" s="22"/>
      <c r="G150" s="22"/>
      <c r="H150" s="22"/>
      <c r="I150" s="22"/>
      <c r="J150" s="142"/>
      <c r="K150" s="142"/>
      <c r="L150" s="142"/>
      <c r="M150" s="142"/>
      <c r="N150" s="165"/>
      <c r="O150" s="22"/>
      <c r="P150" s="22"/>
      <c r="Q150" s="22" t="str">
        <f>IFERROR(VLOOKUP(A150,'[1]Compil Arr.Eval+Surv'!$C$2:$M$187,11,FALSE),"")</f>
        <v>SPAS Cat. B</v>
      </c>
      <c r="R150" s="98"/>
      <c r="S150" s="98"/>
      <c r="T150" s="98" t="str">
        <f>IF(J150&lt;&gt;"","Etat chimique",IFERROR(VLOOKUP(A150,'[1]Compil Arr.Eval+Surv'!$C$2:$M$187,11,FALSE),""))</f>
        <v>SPAS Cat. B</v>
      </c>
      <c r="U150" s="39" t="s">
        <v>790</v>
      </c>
      <c r="V150" s="39" t="s">
        <v>790</v>
      </c>
      <c r="W150" s="39" t="s">
        <v>790</v>
      </c>
      <c r="X150" s="39" t="s">
        <v>790</v>
      </c>
      <c r="Y150" s="39" t="s">
        <v>790</v>
      </c>
      <c r="Z150" s="39" t="s">
        <v>790</v>
      </c>
      <c r="AA150" s="42" t="s">
        <v>1259</v>
      </c>
      <c r="AB150" s="42" t="s">
        <v>921</v>
      </c>
      <c r="AC150" s="42" t="s">
        <v>912</v>
      </c>
      <c r="AD150" s="86" t="s">
        <v>276</v>
      </c>
      <c r="AE150" s="86">
        <v>0.2</v>
      </c>
      <c r="AF150" s="86" t="s">
        <v>1211</v>
      </c>
      <c r="AG150" s="148">
        <v>0.2</v>
      </c>
      <c r="AH150" s="86">
        <v>2.7</v>
      </c>
      <c r="AI150" s="86">
        <v>0.2</v>
      </c>
      <c r="AJ150" s="86" t="s">
        <v>1211</v>
      </c>
      <c r="AK150" s="86">
        <v>0.08</v>
      </c>
      <c r="AL150" s="86" t="s">
        <v>854</v>
      </c>
      <c r="AM150" s="86">
        <v>0.27</v>
      </c>
      <c r="AN150" s="86">
        <v>0.08</v>
      </c>
      <c r="AO150" s="86" t="s">
        <v>854</v>
      </c>
      <c r="AP150" s="86" t="s">
        <v>818</v>
      </c>
      <c r="AQ150" s="71">
        <v>10</v>
      </c>
      <c r="AR150" s="72">
        <v>0.8</v>
      </c>
      <c r="AS150" s="72">
        <v>100</v>
      </c>
      <c r="AT150" s="72">
        <v>2.7</v>
      </c>
      <c r="AU150" s="55">
        <v>100</v>
      </c>
      <c r="AV150" s="55">
        <v>0.08</v>
      </c>
      <c r="AW150" s="55">
        <v>1000</v>
      </c>
      <c r="AX150" s="55">
        <v>0.27</v>
      </c>
      <c r="AY150" s="48" t="s">
        <v>789</v>
      </c>
      <c r="AZ150" s="48">
        <v>127.76000000000003</v>
      </c>
      <c r="BA150" s="44" t="s">
        <v>789</v>
      </c>
      <c r="BB150" s="44">
        <v>12.776000000000002</v>
      </c>
      <c r="BC150" s="57">
        <v>90</v>
      </c>
      <c r="BD150" s="57">
        <v>270</v>
      </c>
      <c r="BE150" s="57">
        <v>0.2</v>
      </c>
      <c r="BF150" s="57">
        <v>0.2</v>
      </c>
      <c r="BG150" s="61">
        <v>300</v>
      </c>
      <c r="BH150" s="61">
        <v>505</v>
      </c>
      <c r="BI150" s="61">
        <v>0.4</v>
      </c>
      <c r="BJ150" s="61">
        <v>0.4</v>
      </c>
      <c r="BK150" s="65">
        <v>300</v>
      </c>
      <c r="BL150" s="65">
        <v>30</v>
      </c>
      <c r="BM150" s="66"/>
      <c r="BN150" s="66"/>
    </row>
    <row r="151" spans="1:66" ht="35.1" customHeight="1" x14ac:dyDescent="0.2">
      <c r="A151" s="33" t="s">
        <v>229</v>
      </c>
      <c r="B151" s="141"/>
      <c r="C151" s="34" t="s">
        <v>164</v>
      </c>
      <c r="D151" s="34" t="s">
        <v>164</v>
      </c>
      <c r="E151" s="126">
        <v>1379</v>
      </c>
      <c r="F151" s="22"/>
      <c r="G151" s="22"/>
      <c r="H151" s="22"/>
      <c r="I151" s="22"/>
      <c r="J151" s="142"/>
      <c r="K151" s="142"/>
      <c r="L151" s="142"/>
      <c r="M151" s="142"/>
      <c r="N151" s="165"/>
      <c r="O151" s="22"/>
      <c r="P151" s="22"/>
      <c r="Q151" s="22" t="str">
        <f>IFERROR(VLOOKUP(A151,'[1]Compil Arr.Eval+Surv'!$C$2:$M$187,11,FALSE),"")</f>
        <v>SPAS Cat. A</v>
      </c>
      <c r="R151" s="98" t="s">
        <v>1027</v>
      </c>
      <c r="S151" s="98"/>
      <c r="T151" s="98" t="str">
        <f>IF(J151&lt;&gt;"","Etat chimique",IFERROR(VLOOKUP(A151,'[1]Compil Arr.Eval+Surv'!$C$2:$M$187,11,FALSE),""))</f>
        <v>SPAS Cat. A</v>
      </c>
      <c r="U151" s="39" t="s">
        <v>790</v>
      </c>
      <c r="V151" s="39" t="s">
        <v>790</v>
      </c>
      <c r="W151" s="39" t="s">
        <v>790</v>
      </c>
      <c r="X151" s="39" t="s">
        <v>790</v>
      </c>
      <c r="Y151" s="39" t="s">
        <v>790</v>
      </c>
      <c r="Z151" s="39" t="s">
        <v>790</v>
      </c>
      <c r="AA151" s="42" t="s">
        <v>1060</v>
      </c>
      <c r="AB151" s="42" t="s">
        <v>1518</v>
      </c>
      <c r="AC151" s="42">
        <v>44897</v>
      </c>
      <c r="AD151" s="86" t="s">
        <v>1518</v>
      </c>
      <c r="AE151" s="86" t="s">
        <v>791</v>
      </c>
      <c r="AF151" s="86" t="s">
        <v>790</v>
      </c>
      <c r="AG151" s="86" t="s">
        <v>791</v>
      </c>
      <c r="AH151" s="86" t="s">
        <v>1518</v>
      </c>
      <c r="AI151" s="86" t="s">
        <v>275</v>
      </c>
      <c r="AJ151" s="86" t="s">
        <v>790</v>
      </c>
      <c r="AK151" s="86" t="s">
        <v>791</v>
      </c>
      <c r="AL151" s="86" t="s">
        <v>790</v>
      </c>
      <c r="AM151" s="86" t="s">
        <v>1518</v>
      </c>
      <c r="AN151" s="86" t="s">
        <v>275</v>
      </c>
      <c r="AO151" s="86" t="s">
        <v>790</v>
      </c>
      <c r="AP151" s="86" t="s">
        <v>1518</v>
      </c>
      <c r="AQ151" s="71" t="s">
        <v>1518</v>
      </c>
      <c r="AR151" s="72" t="s">
        <v>1518</v>
      </c>
      <c r="AS151" s="71" t="s">
        <v>1518</v>
      </c>
      <c r="AT151" s="72" t="s">
        <v>1518</v>
      </c>
      <c r="AU151" s="55" t="s">
        <v>1518</v>
      </c>
      <c r="AV151" s="55" t="s">
        <v>1518</v>
      </c>
      <c r="AW151" s="55" t="s">
        <v>1518</v>
      </c>
      <c r="AX151" s="55" t="s">
        <v>1518</v>
      </c>
      <c r="AY151" s="48" t="s">
        <v>1518</v>
      </c>
      <c r="AZ151" s="48" t="s">
        <v>275</v>
      </c>
      <c r="BA151" s="44" t="s">
        <v>1518</v>
      </c>
      <c r="BB151" s="44" t="s">
        <v>275</v>
      </c>
      <c r="BC151" s="57" t="s">
        <v>1518</v>
      </c>
      <c r="BD151" s="75" t="s">
        <v>1518</v>
      </c>
      <c r="BE151" s="57" t="s">
        <v>1518</v>
      </c>
      <c r="BF151" s="57" t="s">
        <v>1518</v>
      </c>
      <c r="BG151" s="61" t="s">
        <v>790</v>
      </c>
      <c r="BH151" s="61" t="s">
        <v>791</v>
      </c>
      <c r="BI151" s="79" t="s">
        <v>791</v>
      </c>
      <c r="BJ151" s="79" t="s">
        <v>791</v>
      </c>
      <c r="BK151" s="65" t="s">
        <v>790</v>
      </c>
      <c r="BL151" s="65" t="s">
        <v>791</v>
      </c>
      <c r="BM151" s="65" t="s">
        <v>790</v>
      </c>
      <c r="BN151" s="65"/>
    </row>
    <row r="152" spans="1:66" ht="35.1" customHeight="1" x14ac:dyDescent="0.2">
      <c r="A152" s="33" t="s">
        <v>253</v>
      </c>
      <c r="B152" s="125"/>
      <c r="C152" s="33" t="s">
        <v>185</v>
      </c>
      <c r="D152" s="33" t="s">
        <v>1350</v>
      </c>
      <c r="E152" s="126">
        <v>2879</v>
      </c>
      <c r="F152" s="22">
        <v>30</v>
      </c>
      <c r="G152" s="22" t="s">
        <v>431</v>
      </c>
      <c r="H152" s="22">
        <v>30</v>
      </c>
      <c r="I152" s="22" t="s">
        <v>431</v>
      </c>
      <c r="J152" s="142">
        <v>30</v>
      </c>
      <c r="K152" s="142" t="s">
        <v>431</v>
      </c>
      <c r="L152" s="142" t="s">
        <v>1227</v>
      </c>
      <c r="M152" s="142" t="s">
        <v>1228</v>
      </c>
      <c r="N152" s="165" t="s">
        <v>1534</v>
      </c>
      <c r="O152" s="22" t="s">
        <v>634</v>
      </c>
      <c r="P152" s="22" t="s">
        <v>634</v>
      </c>
      <c r="Q152" s="22" t="str">
        <f>IFERROR(VLOOKUP(A152,'[1]Compil Arr.Eval+Surv'!$C$2:$M$187,11,FALSE),"")</f>
        <v/>
      </c>
      <c r="R152" s="98"/>
      <c r="S152" s="98" t="s">
        <v>1114</v>
      </c>
      <c r="T152" s="98" t="str">
        <f>IF(J152&lt;&gt;"","Etat chimique",IFERROR(VLOOKUP(A152,'[1]Compil Arr.Eval+Surv'!$C$2:$M$187,11,FALSE),""))</f>
        <v>Etat chimique</v>
      </c>
      <c r="U152" s="39">
        <v>2.0000000000000001E-4</v>
      </c>
      <c r="V152" s="39">
        <v>2.0000000000000001E-4</v>
      </c>
      <c r="W152" s="39">
        <v>1.5E-3</v>
      </c>
      <c r="X152" s="39">
        <v>1.5E-3</v>
      </c>
      <c r="Y152" s="39" t="s">
        <v>1220</v>
      </c>
      <c r="Z152" s="39" t="s">
        <v>790</v>
      </c>
      <c r="AA152" s="42" t="s">
        <v>1522</v>
      </c>
      <c r="AB152" s="42" t="s">
        <v>1221</v>
      </c>
      <c r="AC152" s="42" t="s">
        <v>929</v>
      </c>
      <c r="AD152" s="86" t="s">
        <v>1233</v>
      </c>
      <c r="AE152" s="86">
        <v>2.0000000000000001E-4</v>
      </c>
      <c r="AF152" s="86" t="s">
        <v>854</v>
      </c>
      <c r="AG152" s="147">
        <v>2.0000000000000001E-4</v>
      </c>
      <c r="AH152" s="86">
        <v>1.5E-3</v>
      </c>
      <c r="AI152" s="86">
        <v>2.0000000000000001E-4</v>
      </c>
      <c r="AJ152" s="86" t="s">
        <v>854</v>
      </c>
      <c r="AK152" s="86">
        <v>2.0000000000000001E-4</v>
      </c>
      <c r="AL152" s="86" t="s">
        <v>854</v>
      </c>
      <c r="AM152" s="86">
        <v>1.5E-3</v>
      </c>
      <c r="AN152" s="86">
        <v>2.0000000000000001E-4</v>
      </c>
      <c r="AO152" s="86" t="s">
        <v>854</v>
      </c>
      <c r="AP152" s="86" t="s">
        <v>818</v>
      </c>
      <c r="AQ152" s="71" t="s">
        <v>1219</v>
      </c>
      <c r="AR152" s="72">
        <v>2.0000000000000001E-4</v>
      </c>
      <c r="AS152" s="72">
        <v>10</v>
      </c>
      <c r="AT152" s="72">
        <v>1.5E-3</v>
      </c>
      <c r="AU152" s="55" t="s">
        <v>1219</v>
      </c>
      <c r="AV152" s="55">
        <v>2.0000000000000001E-4</v>
      </c>
      <c r="AW152" s="55">
        <v>10</v>
      </c>
      <c r="AX152" s="55">
        <v>1.5E-3</v>
      </c>
      <c r="AY152" s="48">
        <v>10</v>
      </c>
      <c r="AZ152" s="48">
        <v>1.6</v>
      </c>
      <c r="BA152" s="44">
        <v>10</v>
      </c>
      <c r="BB152" s="44">
        <v>1.6</v>
      </c>
      <c r="BC152" s="57">
        <v>30</v>
      </c>
      <c r="BD152" s="57">
        <v>230</v>
      </c>
      <c r="BE152" s="57">
        <v>3.7999999999999999E-2</v>
      </c>
      <c r="BF152" s="57">
        <v>3.7999999999999999E-2</v>
      </c>
      <c r="BG152" s="61">
        <v>100</v>
      </c>
      <c r="BH152" s="61">
        <v>15.2</v>
      </c>
      <c r="BI152" s="61">
        <v>2.5000000000000001E-3</v>
      </c>
      <c r="BJ152" s="61">
        <v>2.5000000000000001E-3</v>
      </c>
      <c r="BK152" s="65" t="s">
        <v>790</v>
      </c>
      <c r="BL152" s="65" t="s">
        <v>791</v>
      </c>
      <c r="BM152" s="66" t="s">
        <v>790</v>
      </c>
      <c r="BN152" s="66"/>
    </row>
    <row r="153" spans="1:66" ht="35.1" customHeight="1" x14ac:dyDescent="0.2">
      <c r="A153" s="33" t="s">
        <v>196</v>
      </c>
      <c r="B153" s="125"/>
      <c r="C153" s="33" t="s">
        <v>145</v>
      </c>
      <c r="D153" s="33" t="s">
        <v>145</v>
      </c>
      <c r="E153" s="126">
        <v>1682</v>
      </c>
      <c r="F153" s="22"/>
      <c r="G153" s="22"/>
      <c r="H153" s="22"/>
      <c r="I153" s="22"/>
      <c r="J153" s="142"/>
      <c r="K153" s="142"/>
      <c r="L153" s="142"/>
      <c r="M153" s="142"/>
      <c r="N153" s="165"/>
      <c r="O153" s="22"/>
      <c r="P153" s="22"/>
      <c r="Q153" s="22" t="str">
        <f>IFERROR(VLOOKUP(A153,'[1]Compil Arr.Eval+Surv'!$C$2:$M$187,11,FALSE),"")</f>
        <v/>
      </c>
      <c r="R153" s="98"/>
      <c r="S153" s="98"/>
      <c r="T153" s="98" t="str">
        <f>IF(J153&lt;&gt;"","Etat chimique",IFERROR(VLOOKUP(A153,'[1]Compil Arr.Eval+Surv'!$C$2:$M$187,11,FALSE),""))</f>
        <v/>
      </c>
      <c r="U153" s="39" t="s">
        <v>790</v>
      </c>
      <c r="V153" s="39" t="s">
        <v>790</v>
      </c>
      <c r="W153" s="39" t="s">
        <v>790</v>
      </c>
      <c r="X153" s="39" t="s">
        <v>790</v>
      </c>
      <c r="Y153" s="39" t="s">
        <v>790</v>
      </c>
      <c r="Z153" s="39" t="s">
        <v>790</v>
      </c>
      <c r="AA153" s="42" t="s">
        <v>1259</v>
      </c>
      <c r="AB153" s="42" t="s">
        <v>921</v>
      </c>
      <c r="AC153" s="42" t="s">
        <v>777</v>
      </c>
      <c r="AD153" s="86" t="s">
        <v>276</v>
      </c>
      <c r="AE153" s="86" t="s">
        <v>791</v>
      </c>
      <c r="AF153" s="86" t="s">
        <v>790</v>
      </c>
      <c r="AG153" s="148" t="s">
        <v>791</v>
      </c>
      <c r="AH153" s="86" t="s">
        <v>791</v>
      </c>
      <c r="AI153" s="86" t="s">
        <v>275</v>
      </c>
      <c r="AJ153" s="86" t="s">
        <v>790</v>
      </c>
      <c r="AK153" s="86" t="s">
        <v>791</v>
      </c>
      <c r="AL153" s="86" t="s">
        <v>790</v>
      </c>
      <c r="AM153" s="86" t="s">
        <v>791</v>
      </c>
      <c r="AN153" s="86" t="s">
        <v>275</v>
      </c>
      <c r="AO153" s="86" t="s">
        <v>790</v>
      </c>
      <c r="AP153" s="86" t="s">
        <v>818</v>
      </c>
      <c r="AQ153" s="71">
        <v>10</v>
      </c>
      <c r="AR153" s="72">
        <v>3.3999999999999998E-3</v>
      </c>
      <c r="AS153" s="72" t="s">
        <v>790</v>
      </c>
      <c r="AT153" s="72" t="s">
        <v>791</v>
      </c>
      <c r="AU153" s="55" t="s">
        <v>790</v>
      </c>
      <c r="AV153" s="55" t="s">
        <v>791</v>
      </c>
      <c r="AW153" s="55" t="s">
        <v>790</v>
      </c>
      <c r="AX153" s="55" t="s">
        <v>791</v>
      </c>
      <c r="AY153" s="48" t="s">
        <v>789</v>
      </c>
      <c r="AZ153" s="48" t="s">
        <v>275</v>
      </c>
      <c r="BA153" s="44" t="s">
        <v>789</v>
      </c>
      <c r="BB153" s="44" t="s">
        <v>275</v>
      </c>
      <c r="BC153" s="57" t="s">
        <v>790</v>
      </c>
      <c r="BD153" s="57" t="s">
        <v>791</v>
      </c>
      <c r="BE153" s="57" t="s">
        <v>791</v>
      </c>
      <c r="BF153" s="57" t="s">
        <v>791</v>
      </c>
      <c r="BG153" s="61" t="s">
        <v>790</v>
      </c>
      <c r="BH153" s="61" t="s">
        <v>791</v>
      </c>
      <c r="BI153" s="61" t="s">
        <v>791</v>
      </c>
      <c r="BJ153" s="61" t="s">
        <v>791</v>
      </c>
      <c r="BK153" s="65" t="s">
        <v>790</v>
      </c>
      <c r="BL153" s="65" t="s">
        <v>792</v>
      </c>
      <c r="BM153" s="66" t="s">
        <v>276</v>
      </c>
      <c r="BN153" s="66"/>
    </row>
    <row r="154" spans="1:66" ht="35.1" customHeight="1" x14ac:dyDescent="0.2">
      <c r="A154" s="18" t="s">
        <v>231</v>
      </c>
      <c r="B154" s="121"/>
      <c r="C154" s="18" t="s">
        <v>166</v>
      </c>
      <c r="D154" s="18" t="s">
        <v>1351</v>
      </c>
      <c r="E154" s="123">
        <v>1392</v>
      </c>
      <c r="F154" s="22"/>
      <c r="G154" s="22"/>
      <c r="H154" s="22"/>
      <c r="I154" s="22"/>
      <c r="J154" s="142"/>
      <c r="K154" s="142"/>
      <c r="L154" s="142"/>
      <c r="M154" s="142"/>
      <c r="N154" s="165"/>
      <c r="O154" s="22" t="s">
        <v>633</v>
      </c>
      <c r="P154" s="22" t="s">
        <v>633</v>
      </c>
      <c r="Q154" s="22" t="str">
        <f>IFERROR(VLOOKUP(A154,'[1]Compil Arr.Eval+Surv'!$C$2:$M$187,11,FALSE),"")</f>
        <v>PSEE &amp; SPAS Cat. A</v>
      </c>
      <c r="R154" s="98"/>
      <c r="S154" s="98"/>
      <c r="T154" s="98" t="str">
        <f>IF(J154&lt;&gt;"","Etat chimique",IFERROR(VLOOKUP(A154,'[1]Compil Arr.Eval+Surv'!$C$2:$M$187,11,FALSE),""))</f>
        <v>PSEE &amp; SPAS Cat. A</v>
      </c>
      <c r="U154" s="39" t="s">
        <v>790</v>
      </c>
      <c r="V154" s="39" t="s">
        <v>790</v>
      </c>
      <c r="W154" s="39" t="s">
        <v>790</v>
      </c>
      <c r="X154" s="39" t="s">
        <v>790</v>
      </c>
      <c r="Y154" s="39" t="s">
        <v>790</v>
      </c>
      <c r="Z154" s="39">
        <f>AI154</f>
        <v>1.6</v>
      </c>
      <c r="AA154" s="42" t="s">
        <v>1100</v>
      </c>
      <c r="AB154" s="42" t="s">
        <v>892</v>
      </c>
      <c r="AC154" s="42" t="s">
        <v>927</v>
      </c>
      <c r="AD154" s="86" t="s">
        <v>885</v>
      </c>
      <c r="AE154" s="86">
        <v>1.6</v>
      </c>
      <c r="AF154" s="86" t="s">
        <v>854</v>
      </c>
      <c r="AG154" s="86">
        <v>1.6</v>
      </c>
      <c r="AH154" s="86" t="s">
        <v>791</v>
      </c>
      <c r="AI154" s="86">
        <v>1.6</v>
      </c>
      <c r="AJ154" s="86" t="s">
        <v>854</v>
      </c>
      <c r="AK154" s="86">
        <v>0.8</v>
      </c>
      <c r="AL154" s="86" t="s">
        <v>854</v>
      </c>
      <c r="AM154" s="86" t="s">
        <v>791</v>
      </c>
      <c r="AN154" s="86">
        <v>0.8</v>
      </c>
      <c r="AO154" s="86" t="s">
        <v>854</v>
      </c>
      <c r="AP154" s="86" t="s">
        <v>818</v>
      </c>
      <c r="AQ154" s="69">
        <v>2</v>
      </c>
      <c r="AR154" s="70">
        <v>1.6</v>
      </c>
      <c r="AS154" s="72" t="s">
        <v>790</v>
      </c>
      <c r="AT154" s="72" t="s">
        <v>791</v>
      </c>
      <c r="AU154" s="52">
        <v>2</v>
      </c>
      <c r="AV154" s="52">
        <v>0.8</v>
      </c>
      <c r="AW154" s="55" t="s">
        <v>790</v>
      </c>
      <c r="AX154" s="55" t="s">
        <v>791</v>
      </c>
      <c r="AY154" s="48">
        <v>50</v>
      </c>
      <c r="AZ154" s="48">
        <v>800</v>
      </c>
      <c r="BA154" s="44" t="s">
        <v>790</v>
      </c>
      <c r="BB154" s="44" t="s">
        <v>791</v>
      </c>
      <c r="BC154" s="57" t="s">
        <v>790</v>
      </c>
      <c r="BD154" s="57" t="s">
        <v>791</v>
      </c>
      <c r="BE154" s="57" t="s">
        <v>791</v>
      </c>
      <c r="BF154" s="57" t="s">
        <v>791</v>
      </c>
      <c r="BG154" s="61" t="s">
        <v>790</v>
      </c>
      <c r="BH154" s="61" t="s">
        <v>791</v>
      </c>
      <c r="BI154" s="61" t="s">
        <v>791</v>
      </c>
      <c r="BJ154" s="61" t="s">
        <v>791</v>
      </c>
      <c r="BK154" s="65" t="s">
        <v>790</v>
      </c>
      <c r="BL154" s="65">
        <v>2000</v>
      </c>
      <c r="BM154" s="65" t="s">
        <v>1140</v>
      </c>
      <c r="BN154" s="65" t="s">
        <v>1517</v>
      </c>
    </row>
    <row r="155" spans="1:66" ht="35.1" customHeight="1" x14ac:dyDescent="0.2">
      <c r="A155" s="33" t="s">
        <v>237</v>
      </c>
      <c r="B155" s="141"/>
      <c r="C155" s="34" t="s">
        <v>1003</v>
      </c>
      <c r="D155" s="34" t="s">
        <v>1352</v>
      </c>
      <c r="E155" s="126">
        <v>1084</v>
      </c>
      <c r="F155" s="22"/>
      <c r="G155" s="22"/>
      <c r="H155" s="22"/>
      <c r="I155" s="22"/>
      <c r="J155" s="142"/>
      <c r="K155" s="142"/>
      <c r="L155" s="142"/>
      <c r="M155" s="142"/>
      <c r="N155" s="165"/>
      <c r="O155" s="22"/>
      <c r="P155" s="22"/>
      <c r="Q155" s="22" t="str">
        <f>IFERROR(VLOOKUP(A155,'[1]Compil Arr.Eval+Surv'!$C$2:$M$187,11,FALSE),"")</f>
        <v>SPAS Cat. A</v>
      </c>
      <c r="R155" s="98" t="s">
        <v>1025</v>
      </c>
      <c r="S155" s="98"/>
      <c r="T155" s="98" t="str">
        <f>IF(J155&lt;&gt;"","Etat chimique",IFERROR(VLOOKUP(A155,'[1]Compil Arr.Eval+Surv'!$C$2:$M$187,11,FALSE),""))</f>
        <v>SPAS Cat. A</v>
      </c>
      <c r="U155" s="39" t="s">
        <v>790</v>
      </c>
      <c r="V155" s="39" t="s">
        <v>790</v>
      </c>
      <c r="W155" s="39" t="s">
        <v>790</v>
      </c>
      <c r="X155" s="39" t="s">
        <v>790</v>
      </c>
      <c r="Y155" s="39" t="s">
        <v>790</v>
      </c>
      <c r="Z155" s="39" t="s">
        <v>790</v>
      </c>
      <c r="AA155" s="42" t="s">
        <v>1060</v>
      </c>
      <c r="AB155" s="42" t="s">
        <v>1518</v>
      </c>
      <c r="AC155" s="42">
        <v>44897</v>
      </c>
      <c r="AD155" s="86" t="s">
        <v>1518</v>
      </c>
      <c r="AE155" s="86" t="s">
        <v>791</v>
      </c>
      <c r="AF155" s="86" t="s">
        <v>790</v>
      </c>
      <c r="AG155" s="86" t="s">
        <v>791</v>
      </c>
      <c r="AH155" s="86" t="s">
        <v>1518</v>
      </c>
      <c r="AI155" s="86" t="s">
        <v>1518</v>
      </c>
      <c r="AJ155" s="86" t="s">
        <v>854</v>
      </c>
      <c r="AK155" s="86" t="s">
        <v>791</v>
      </c>
      <c r="AL155" s="86" t="s">
        <v>790</v>
      </c>
      <c r="AM155" s="86" t="s">
        <v>1518</v>
      </c>
      <c r="AN155" s="86" t="s">
        <v>1518</v>
      </c>
      <c r="AO155" s="86" t="s">
        <v>854</v>
      </c>
      <c r="AP155" s="86" t="s">
        <v>1518</v>
      </c>
      <c r="AQ155" s="71" t="s">
        <v>1518</v>
      </c>
      <c r="AR155" s="72" t="s">
        <v>1518</v>
      </c>
      <c r="AS155" s="71" t="s">
        <v>1518</v>
      </c>
      <c r="AT155" s="72" t="s">
        <v>1518</v>
      </c>
      <c r="AU155" s="55" t="s">
        <v>1518</v>
      </c>
      <c r="AV155" s="55" t="s">
        <v>1518</v>
      </c>
      <c r="AW155" s="55" t="s">
        <v>1518</v>
      </c>
      <c r="AX155" s="55" t="s">
        <v>1518</v>
      </c>
      <c r="AY155" s="48" t="s">
        <v>1518</v>
      </c>
      <c r="AZ155" s="48" t="s">
        <v>275</v>
      </c>
      <c r="BA155" s="44" t="s">
        <v>1518</v>
      </c>
      <c r="BB155" s="44" t="s">
        <v>275</v>
      </c>
      <c r="BC155" s="57" t="s">
        <v>790</v>
      </c>
      <c r="BD155" s="75" t="s">
        <v>1058</v>
      </c>
      <c r="BE155" s="57" t="s">
        <v>1058</v>
      </c>
      <c r="BF155" s="57" t="s">
        <v>1058</v>
      </c>
      <c r="BG155" s="61" t="s">
        <v>790</v>
      </c>
      <c r="BH155" s="61" t="s">
        <v>791</v>
      </c>
      <c r="BI155" s="79" t="s">
        <v>791</v>
      </c>
      <c r="BJ155" s="79" t="s">
        <v>791</v>
      </c>
      <c r="BK155" s="65" t="s">
        <v>790</v>
      </c>
      <c r="BL155" s="65">
        <v>50</v>
      </c>
      <c r="BM155" s="65" t="s">
        <v>1140</v>
      </c>
      <c r="BN155" s="65" t="s">
        <v>1517</v>
      </c>
    </row>
    <row r="156" spans="1:66" ht="35.1" customHeight="1" x14ac:dyDescent="0.2">
      <c r="A156" s="18" t="s">
        <v>427</v>
      </c>
      <c r="B156" s="121"/>
      <c r="C156" s="24" t="s">
        <v>428</v>
      </c>
      <c r="D156" s="24" t="s">
        <v>428</v>
      </c>
      <c r="E156" s="126"/>
      <c r="F156" s="22"/>
      <c r="G156" s="22"/>
      <c r="H156" s="22">
        <v>40</v>
      </c>
      <c r="I156" s="22" t="s">
        <v>687</v>
      </c>
      <c r="J156" s="142">
        <v>40</v>
      </c>
      <c r="K156" s="142" t="s">
        <v>687</v>
      </c>
      <c r="L156" s="142"/>
      <c r="M156" s="142"/>
      <c r="N156" s="165"/>
      <c r="O156" s="22"/>
      <c r="P156" s="22" t="s">
        <v>634</v>
      </c>
      <c r="Q156" s="22" t="str">
        <f>IFERROR(VLOOKUP(A156,'[1]Compil Arr.Eval+Surv'!$C$2:$M$187,11,FALSE),"")</f>
        <v/>
      </c>
      <c r="R156" s="98"/>
      <c r="S156" s="98" t="s">
        <v>1262</v>
      </c>
      <c r="T156" s="98" t="str">
        <f>IF(J156&lt;&gt;"","Etat chimique",IFERROR(VLOOKUP(A156,'[1]Compil Arr.Eval+Surv'!$C$2:$M$187,11,FALSE),""))</f>
        <v>Etat chimique</v>
      </c>
      <c r="U156" s="39">
        <v>2.5000000000000001E-3</v>
      </c>
      <c r="V156" s="39">
        <v>2.5000000000000001E-3</v>
      </c>
      <c r="W156" s="39">
        <v>1.6E-2</v>
      </c>
      <c r="X156" s="39">
        <v>1.6E-2</v>
      </c>
      <c r="Y156" s="39" t="s">
        <v>818</v>
      </c>
      <c r="Z156" s="39" t="s">
        <v>790</v>
      </c>
      <c r="AA156" s="42" t="s">
        <v>1522</v>
      </c>
      <c r="AB156" s="42" t="s">
        <v>891</v>
      </c>
      <c r="AC156" s="42" t="s">
        <v>929</v>
      </c>
      <c r="AD156" s="86" t="s">
        <v>276</v>
      </c>
      <c r="AE156" s="86">
        <v>2.5000000000000001E-3</v>
      </c>
      <c r="AF156" s="86" t="s">
        <v>854</v>
      </c>
      <c r="AG156" s="147">
        <v>2.5000000000000001E-3</v>
      </c>
      <c r="AH156" s="86">
        <v>1.6E-2</v>
      </c>
      <c r="AI156" s="86">
        <v>2.5000000000000001E-3</v>
      </c>
      <c r="AJ156" s="86" t="s">
        <v>854</v>
      </c>
      <c r="AK156" s="86">
        <v>2.5000000000000001E-3</v>
      </c>
      <c r="AL156" s="86" t="s">
        <v>854</v>
      </c>
      <c r="AM156" s="86">
        <v>1.6E-2</v>
      </c>
      <c r="AN156" s="86">
        <v>2.5000000000000001E-3</v>
      </c>
      <c r="AO156" s="86" t="s">
        <v>854</v>
      </c>
      <c r="AP156" s="86" t="s">
        <v>818</v>
      </c>
      <c r="AQ156" s="70" t="s">
        <v>827</v>
      </c>
      <c r="AR156" s="70">
        <v>2.5000000000000001E-3</v>
      </c>
      <c r="AS156" s="70" t="s">
        <v>827</v>
      </c>
      <c r="AT156" s="70">
        <v>1.6E-2</v>
      </c>
      <c r="AU156" s="52" t="s">
        <v>827</v>
      </c>
      <c r="AV156" s="52">
        <v>2.5000000000000001E-3</v>
      </c>
      <c r="AW156" s="52" t="s">
        <v>827</v>
      </c>
      <c r="AX156" s="52">
        <v>1.6E-2</v>
      </c>
      <c r="AY156" s="48" t="s">
        <v>789</v>
      </c>
      <c r="AZ156" s="48">
        <v>0.18</v>
      </c>
      <c r="BA156" s="44" t="s">
        <v>789</v>
      </c>
      <c r="BB156" s="44">
        <v>0.18</v>
      </c>
      <c r="BC156" s="57">
        <v>300</v>
      </c>
      <c r="BD156" s="75">
        <v>230</v>
      </c>
      <c r="BE156" s="57">
        <v>0.9</v>
      </c>
      <c r="BF156" s="57">
        <v>0.9</v>
      </c>
      <c r="BG156" s="61">
        <v>300</v>
      </c>
      <c r="BH156" s="61">
        <v>1400</v>
      </c>
      <c r="BI156" s="61">
        <v>6</v>
      </c>
      <c r="BJ156" s="61">
        <v>6</v>
      </c>
      <c r="BK156" s="65" t="s">
        <v>790</v>
      </c>
      <c r="BL156" s="65">
        <v>0.1</v>
      </c>
      <c r="BM156" s="65" t="s">
        <v>1140</v>
      </c>
      <c r="BN156" s="65" t="s">
        <v>1517</v>
      </c>
    </row>
    <row r="157" spans="1:66" ht="35.1" customHeight="1" x14ac:dyDescent="0.2">
      <c r="A157" s="24"/>
      <c r="B157" s="127"/>
      <c r="C157" s="24" t="s">
        <v>675</v>
      </c>
      <c r="D157" s="24" t="s">
        <v>1200</v>
      </c>
      <c r="E157" s="123">
        <v>5534</v>
      </c>
      <c r="F157" s="22" t="s">
        <v>421</v>
      </c>
      <c r="G157" s="22" t="s">
        <v>750</v>
      </c>
      <c r="H157" s="22" t="s">
        <v>693</v>
      </c>
      <c r="I157" s="22" t="s">
        <v>750</v>
      </c>
      <c r="J157" s="142" t="s">
        <v>421</v>
      </c>
      <c r="K157" s="142" t="s">
        <v>431</v>
      </c>
      <c r="L157" s="142"/>
      <c r="M157" s="142"/>
      <c r="N157" s="165" t="s">
        <v>1551</v>
      </c>
      <c r="O157" s="22" t="s">
        <v>634</v>
      </c>
      <c r="P157" s="22" t="s">
        <v>634</v>
      </c>
      <c r="Q157" s="22" t="str">
        <f>IFERROR(VLOOKUP(A157,'[1]Compil Arr.Eval+Surv'!$C$2:$M$187,11,FALSE),"")</f>
        <v/>
      </c>
      <c r="R157" s="98"/>
      <c r="S157" s="98" t="s">
        <v>1262</v>
      </c>
      <c r="T157" s="98" t="str">
        <f>IF(J157&lt;&gt;"","Etat chimique",IFERROR(VLOOKUP(A157,'[1]Compil Arr.Eval+Surv'!$C$2:$M$187,11,FALSE),""))</f>
        <v>Etat chimique</v>
      </c>
      <c r="U157" s="39" t="s">
        <v>893</v>
      </c>
      <c r="V157" s="39" t="s">
        <v>894</v>
      </c>
      <c r="W157" s="39" t="s">
        <v>790</v>
      </c>
      <c r="X157" s="39" t="s">
        <v>790</v>
      </c>
      <c r="Y157" s="39" t="s">
        <v>818</v>
      </c>
      <c r="Z157" s="39" t="s">
        <v>790</v>
      </c>
      <c r="AA157" s="42" t="s">
        <v>1522</v>
      </c>
      <c r="AB157" s="42" t="s">
        <v>892</v>
      </c>
      <c r="AC157" s="42" t="s">
        <v>929</v>
      </c>
      <c r="AD157" s="86" t="s">
        <v>1233</v>
      </c>
      <c r="AE157" s="86">
        <v>0.01</v>
      </c>
      <c r="AF157" s="86" t="s">
        <v>869</v>
      </c>
      <c r="AG157" s="86" t="s">
        <v>869</v>
      </c>
      <c r="AH157" s="86" t="s">
        <v>791</v>
      </c>
      <c r="AI157" s="86" t="s">
        <v>791</v>
      </c>
      <c r="AJ157" s="86" t="s">
        <v>790</v>
      </c>
      <c r="AK157" s="86">
        <v>5.0000000000000001E-3</v>
      </c>
      <c r="AL157" s="87" t="s">
        <v>869</v>
      </c>
      <c r="AM157" s="86" t="s">
        <v>791</v>
      </c>
      <c r="AN157" s="86" t="s">
        <v>791</v>
      </c>
      <c r="AO157" s="86" t="s">
        <v>790</v>
      </c>
      <c r="AP157" s="86" t="s">
        <v>818</v>
      </c>
      <c r="AQ157" s="70" t="s">
        <v>790</v>
      </c>
      <c r="AR157" s="70" t="s">
        <v>838</v>
      </c>
      <c r="AS157" s="70" t="s">
        <v>790</v>
      </c>
      <c r="AT157" s="70" t="s">
        <v>838</v>
      </c>
      <c r="AU157" s="52" t="s">
        <v>790</v>
      </c>
      <c r="AV157" s="52" t="s">
        <v>838</v>
      </c>
      <c r="AW157" s="52" t="s">
        <v>790</v>
      </c>
      <c r="AX157" s="52" t="s">
        <v>838</v>
      </c>
      <c r="AY157" s="48" t="s">
        <v>790</v>
      </c>
      <c r="AZ157" s="48" t="s">
        <v>838</v>
      </c>
      <c r="BA157" s="44" t="s">
        <v>790</v>
      </c>
      <c r="BB157" s="44" t="s">
        <v>838</v>
      </c>
      <c r="BC157" s="57" t="s">
        <v>790</v>
      </c>
      <c r="BD157" s="75" t="s">
        <v>838</v>
      </c>
      <c r="BE157" s="75" t="s">
        <v>838</v>
      </c>
      <c r="BF157" s="75" t="s">
        <v>838</v>
      </c>
      <c r="BG157" s="61" t="s">
        <v>790</v>
      </c>
      <c r="BH157" s="61" t="s">
        <v>838</v>
      </c>
      <c r="BI157" s="61" t="s">
        <v>838</v>
      </c>
      <c r="BJ157" s="61" t="s">
        <v>838</v>
      </c>
      <c r="BK157" s="65" t="s">
        <v>790</v>
      </c>
      <c r="BL157" s="65">
        <v>0.1</v>
      </c>
      <c r="BM157" s="65" t="s">
        <v>1140</v>
      </c>
      <c r="BN157" s="65" t="s">
        <v>1517</v>
      </c>
    </row>
    <row r="158" spans="1:66" ht="35.1" customHeight="1" x14ac:dyDescent="0.2">
      <c r="A158" s="25" t="s">
        <v>429</v>
      </c>
      <c r="B158" s="123"/>
      <c r="C158" s="26" t="s">
        <v>1353</v>
      </c>
      <c r="D158" s="26" t="s">
        <v>430</v>
      </c>
      <c r="E158" s="129">
        <v>1140</v>
      </c>
      <c r="F158" s="22"/>
      <c r="G158" s="22"/>
      <c r="H158" s="22">
        <v>41</v>
      </c>
      <c r="I158" s="22" t="s">
        <v>687</v>
      </c>
      <c r="J158" s="142">
        <v>41</v>
      </c>
      <c r="K158" s="142" t="s">
        <v>687</v>
      </c>
      <c r="L158" s="142"/>
      <c r="M158" s="142" t="s">
        <v>1228</v>
      </c>
      <c r="N158" s="165" t="s">
        <v>1552</v>
      </c>
      <c r="O158" s="22"/>
      <c r="P158" s="22" t="s">
        <v>634</v>
      </c>
      <c r="Q158" s="22" t="str">
        <f>IFERROR(VLOOKUP(A158,'[1]Compil Arr.Eval+Surv'!$C$2:$M$187,11,FALSE),"")</f>
        <v/>
      </c>
      <c r="R158" s="98"/>
      <c r="S158" s="98" t="s">
        <v>1114</v>
      </c>
      <c r="T158" s="98" t="str">
        <f>IF(J158&lt;&gt;"","Etat chimique",IFERROR(VLOOKUP(A158,'[1]Compil Arr.Eval+Surv'!$C$2:$M$187,11,FALSE),""))</f>
        <v>Etat chimique</v>
      </c>
      <c r="U158" s="40">
        <v>3.0000000000000001E-5</v>
      </c>
      <c r="V158" s="40">
        <v>3.0000000000000001E-6</v>
      </c>
      <c r="W158" s="40">
        <v>5.9999999999999995E-4</v>
      </c>
      <c r="X158" s="40">
        <v>6.0000000000000002E-5</v>
      </c>
      <c r="Y158" s="39" t="s">
        <v>818</v>
      </c>
      <c r="Z158" s="39" t="s">
        <v>790</v>
      </c>
      <c r="AA158" s="42" t="s">
        <v>1522</v>
      </c>
      <c r="AB158" s="42" t="s">
        <v>1120</v>
      </c>
      <c r="AC158" s="42" t="s">
        <v>929</v>
      </c>
      <c r="AD158" s="86" t="s">
        <v>1233</v>
      </c>
      <c r="AE158" s="145" t="s">
        <v>791</v>
      </c>
      <c r="AF158" s="86" t="s">
        <v>790</v>
      </c>
      <c r="AG158" s="145" t="s">
        <v>791</v>
      </c>
      <c r="AH158" s="145">
        <v>5.8E-4</v>
      </c>
      <c r="AI158" s="145" t="s">
        <v>275</v>
      </c>
      <c r="AJ158" s="86" t="s">
        <v>790</v>
      </c>
      <c r="AK158" s="145" t="s">
        <v>791</v>
      </c>
      <c r="AL158" s="86" t="s">
        <v>790</v>
      </c>
      <c r="AM158" s="145">
        <v>5.8E-5</v>
      </c>
      <c r="AN158" s="145" t="s">
        <v>275</v>
      </c>
      <c r="AO158" s="86" t="s">
        <v>790</v>
      </c>
      <c r="AP158" s="86" t="s">
        <v>818</v>
      </c>
      <c r="AQ158" s="71">
        <v>50</v>
      </c>
      <c r="AR158" s="72">
        <v>3.0000000000000001E-5</v>
      </c>
      <c r="AS158" s="72" t="s">
        <v>1222</v>
      </c>
      <c r="AT158" s="72">
        <v>5.8E-4</v>
      </c>
      <c r="AU158" s="55">
        <v>500</v>
      </c>
      <c r="AV158" s="55">
        <v>3.0000000000000001E-6</v>
      </c>
      <c r="AW158" s="55" t="s">
        <v>1223</v>
      </c>
      <c r="AX158" s="55">
        <v>5.8E-5</v>
      </c>
      <c r="AY158" s="48">
        <v>50</v>
      </c>
      <c r="AZ158" s="48">
        <v>8.9499999999999996E-2</v>
      </c>
      <c r="BA158" s="44">
        <v>500</v>
      </c>
      <c r="BB158" s="44">
        <v>8.9499999999999996E-3</v>
      </c>
      <c r="BC158" s="57">
        <v>30</v>
      </c>
      <c r="BD158" s="57">
        <v>1050</v>
      </c>
      <c r="BE158" s="77" t="s">
        <v>1226</v>
      </c>
      <c r="BF158" s="77" t="s">
        <v>1226</v>
      </c>
      <c r="BG158" s="61" t="s">
        <v>1113</v>
      </c>
      <c r="BH158" s="61">
        <v>613</v>
      </c>
      <c r="BI158" s="79">
        <v>509</v>
      </c>
      <c r="BJ158" s="79">
        <v>509</v>
      </c>
      <c r="BK158" s="65" t="s">
        <v>790</v>
      </c>
      <c r="BL158" s="65">
        <v>0.1</v>
      </c>
      <c r="BM158" s="65" t="s">
        <v>1140</v>
      </c>
      <c r="BN158" s="65" t="s">
        <v>1517</v>
      </c>
    </row>
    <row r="159" spans="1:66" ht="35.1" customHeight="1" x14ac:dyDescent="0.2">
      <c r="A159" s="34" t="s">
        <v>137</v>
      </c>
      <c r="B159" s="133"/>
      <c r="C159" s="33" t="s">
        <v>23</v>
      </c>
      <c r="D159" s="33" t="s">
        <v>23</v>
      </c>
      <c r="E159" s="126">
        <v>1680</v>
      </c>
      <c r="F159" s="22"/>
      <c r="G159" s="22"/>
      <c r="H159" s="22"/>
      <c r="I159" s="22"/>
      <c r="J159" s="142"/>
      <c r="K159" s="142"/>
      <c r="L159" s="142"/>
      <c r="M159" s="142"/>
      <c r="N159" s="165"/>
      <c r="O159" s="22"/>
      <c r="P159" s="22"/>
      <c r="Q159" s="22" t="str">
        <f>IFERROR(VLOOKUP(A159,'[1]Compil Arr.Eval+Surv'!$C$2:$M$187,11,FALSE),"")</f>
        <v/>
      </c>
      <c r="R159" s="98"/>
      <c r="S159" s="98"/>
      <c r="T159" s="98" t="str">
        <f>IF(J159&lt;&gt;"","Etat chimique",IFERROR(VLOOKUP(A159,'[1]Compil Arr.Eval+Surv'!$C$2:$M$187,11,FALSE),""))</f>
        <v/>
      </c>
      <c r="U159" s="39" t="s">
        <v>790</v>
      </c>
      <c r="V159" s="39" t="s">
        <v>790</v>
      </c>
      <c r="W159" s="39" t="s">
        <v>790</v>
      </c>
      <c r="X159" s="39" t="s">
        <v>790</v>
      </c>
      <c r="Y159" s="39" t="s">
        <v>790</v>
      </c>
      <c r="Z159" s="39" t="s">
        <v>790</v>
      </c>
      <c r="AA159" s="42" t="s">
        <v>928</v>
      </c>
      <c r="AB159" s="42" t="s">
        <v>916</v>
      </c>
      <c r="AC159" s="42">
        <v>40704</v>
      </c>
      <c r="AD159" s="86" t="s">
        <v>276</v>
      </c>
      <c r="AE159" s="86">
        <v>0.6</v>
      </c>
      <c r="AF159" s="86" t="s">
        <v>854</v>
      </c>
      <c r="AG159" s="149">
        <v>0.1</v>
      </c>
      <c r="AH159" s="86">
        <v>0.77</v>
      </c>
      <c r="AI159" s="86">
        <v>0.6</v>
      </c>
      <c r="AJ159" s="86" t="s">
        <v>854</v>
      </c>
      <c r="AK159" s="86">
        <v>0.06</v>
      </c>
      <c r="AL159" s="86" t="s">
        <v>854</v>
      </c>
      <c r="AM159" s="86">
        <v>0.15</v>
      </c>
      <c r="AN159" s="86">
        <v>0.06</v>
      </c>
      <c r="AO159" s="86" t="s">
        <v>854</v>
      </c>
      <c r="AP159" s="86" t="s">
        <v>818</v>
      </c>
      <c r="AQ159" s="71">
        <v>10</v>
      </c>
      <c r="AR159" s="72">
        <v>0.6</v>
      </c>
      <c r="AS159" s="72">
        <v>100</v>
      </c>
      <c r="AT159" s="72">
        <v>0.77</v>
      </c>
      <c r="AU159" s="55">
        <v>100</v>
      </c>
      <c r="AV159" s="55">
        <v>0.06</v>
      </c>
      <c r="AW159" s="55">
        <v>500</v>
      </c>
      <c r="AX159" s="55">
        <v>0.15</v>
      </c>
      <c r="AY159" s="48" t="s">
        <v>789</v>
      </c>
      <c r="AZ159" s="48">
        <v>10.230000000000002</v>
      </c>
      <c r="BA159" s="44" t="s">
        <v>789</v>
      </c>
      <c r="BB159" s="44">
        <v>1.0230000000000001</v>
      </c>
      <c r="BC159" s="57">
        <v>30</v>
      </c>
      <c r="BD159" s="57">
        <v>333.3</v>
      </c>
      <c r="BE159" s="76">
        <v>11.903571428571428</v>
      </c>
      <c r="BF159" s="76">
        <v>11.903571428571428</v>
      </c>
      <c r="BG159" s="61">
        <v>100</v>
      </c>
      <c r="BH159" s="61">
        <v>121.7</v>
      </c>
      <c r="BI159" s="79">
        <v>4.3464285714285715</v>
      </c>
      <c r="BJ159" s="79">
        <v>4.3464285714285715</v>
      </c>
      <c r="BK159" s="65" t="s">
        <v>790</v>
      </c>
      <c r="BL159" s="65">
        <v>0.1</v>
      </c>
      <c r="BM159" s="65" t="s">
        <v>1140</v>
      </c>
      <c r="BN159" s="65" t="s">
        <v>1517</v>
      </c>
    </row>
    <row r="160" spans="1:66" ht="35.1" customHeight="1" x14ac:dyDescent="0.2">
      <c r="A160" s="25" t="s">
        <v>87</v>
      </c>
      <c r="B160" s="123"/>
      <c r="C160" s="26" t="s">
        <v>905</v>
      </c>
      <c r="D160" s="26" t="s">
        <v>905</v>
      </c>
      <c r="E160" s="129">
        <v>1359</v>
      </c>
      <c r="F160" s="22"/>
      <c r="G160" s="22"/>
      <c r="H160" s="22"/>
      <c r="I160" s="22"/>
      <c r="J160" s="142"/>
      <c r="K160" s="142"/>
      <c r="L160" s="142"/>
      <c r="M160" s="142"/>
      <c r="N160" s="165"/>
      <c r="O160" s="22"/>
      <c r="P160" s="22" t="s">
        <v>633</v>
      </c>
      <c r="Q160" s="22" t="str">
        <f>IFERROR(VLOOKUP(A160,'[1]Compil Arr.Eval+Surv'!$C$2:$M$187,11,FALSE),"")</f>
        <v>PSEE &amp; SPAS Cat. A</v>
      </c>
      <c r="R160" s="98"/>
      <c r="S160" s="98"/>
      <c r="T160" s="98" t="str">
        <f>IF(J160&lt;&gt;"","Etat chimique",IFERROR(VLOOKUP(A160,'[1]Compil Arr.Eval+Surv'!$C$2:$M$187,11,FALSE),""))</f>
        <v>PSEE &amp; SPAS Cat. A</v>
      </c>
      <c r="U160" s="39" t="s">
        <v>790</v>
      </c>
      <c r="V160" s="39" t="s">
        <v>790</v>
      </c>
      <c r="W160" s="39" t="s">
        <v>790</v>
      </c>
      <c r="X160" s="39" t="s">
        <v>790</v>
      </c>
      <c r="Y160" s="39" t="s">
        <v>790</v>
      </c>
      <c r="Z160" s="39">
        <f>AI160</f>
        <v>2.5999999999999999E-2</v>
      </c>
      <c r="AA160" s="42" t="s">
        <v>1100</v>
      </c>
      <c r="AB160" s="42" t="s">
        <v>916</v>
      </c>
      <c r="AC160" s="42">
        <v>40837</v>
      </c>
      <c r="AD160" s="86" t="s">
        <v>862</v>
      </c>
      <c r="AE160" s="86">
        <v>2.5999999999999999E-2</v>
      </c>
      <c r="AF160" s="86" t="s">
        <v>854</v>
      </c>
      <c r="AG160" s="148">
        <v>2.5999999999999999E-2</v>
      </c>
      <c r="AH160" s="86">
        <v>0.32</v>
      </c>
      <c r="AI160" s="86">
        <v>2.5999999999999999E-2</v>
      </c>
      <c r="AJ160" s="86" t="s">
        <v>854</v>
      </c>
      <c r="AK160" s="86">
        <v>2.5999999999999999E-3</v>
      </c>
      <c r="AL160" s="86" t="s">
        <v>854</v>
      </c>
      <c r="AM160" s="86">
        <v>6.4000000000000001E-2</v>
      </c>
      <c r="AN160" s="86">
        <v>2.5999999999999999E-3</v>
      </c>
      <c r="AO160" s="86" t="s">
        <v>854</v>
      </c>
      <c r="AP160" s="86" t="s">
        <v>818</v>
      </c>
      <c r="AQ160" s="71">
        <v>10</v>
      </c>
      <c r="AR160" s="72">
        <v>2.5999999999999999E-2</v>
      </c>
      <c r="AS160" s="72">
        <v>100</v>
      </c>
      <c r="AT160" s="72">
        <v>0.32</v>
      </c>
      <c r="AU160" s="55">
        <v>100</v>
      </c>
      <c r="AV160" s="55">
        <v>2.5999999999999999E-3</v>
      </c>
      <c r="AW160" s="55">
        <v>500</v>
      </c>
      <c r="AX160" s="55">
        <v>6.4000000000000001E-2</v>
      </c>
      <c r="AY160" s="48">
        <v>100</v>
      </c>
      <c r="AZ160" s="48">
        <v>800</v>
      </c>
      <c r="BA160" s="44">
        <v>1000</v>
      </c>
      <c r="BB160" s="44">
        <v>80</v>
      </c>
      <c r="BC160" s="57">
        <v>30</v>
      </c>
      <c r="BD160" s="57">
        <v>2500</v>
      </c>
      <c r="BE160" s="77">
        <v>6.25</v>
      </c>
      <c r="BF160" s="77">
        <v>6.25</v>
      </c>
      <c r="BG160" s="61">
        <v>100</v>
      </c>
      <c r="BH160" s="61">
        <v>1826</v>
      </c>
      <c r="BI160" s="79">
        <v>4.5650000000000004</v>
      </c>
      <c r="BJ160" s="79">
        <v>4.5650000000000004</v>
      </c>
      <c r="BK160" s="65" t="s">
        <v>790</v>
      </c>
      <c r="BL160" s="65">
        <v>0.1</v>
      </c>
      <c r="BM160" s="65" t="s">
        <v>1140</v>
      </c>
      <c r="BN160" s="65" t="s">
        <v>1517</v>
      </c>
    </row>
    <row r="161" spans="1:266" ht="35.1" customHeight="1" x14ac:dyDescent="0.2">
      <c r="A161" s="18" t="s">
        <v>608</v>
      </c>
      <c r="B161" s="121"/>
      <c r="C161" s="24" t="s">
        <v>672</v>
      </c>
      <c r="D161" s="24" t="s">
        <v>672</v>
      </c>
      <c r="E161" s="123">
        <v>1144</v>
      </c>
      <c r="F161" s="22" t="s">
        <v>422</v>
      </c>
      <c r="G161" s="22" t="s">
        <v>750</v>
      </c>
      <c r="H161" s="22" t="s">
        <v>694</v>
      </c>
      <c r="I161" s="22" t="s">
        <v>750</v>
      </c>
      <c r="J161" s="142" t="s">
        <v>422</v>
      </c>
      <c r="K161" s="142" t="s">
        <v>431</v>
      </c>
      <c r="L161" s="142"/>
      <c r="M161" s="142"/>
      <c r="N161" s="165" t="s">
        <v>1535</v>
      </c>
      <c r="O161" s="22" t="s">
        <v>634</v>
      </c>
      <c r="P161" s="22" t="s">
        <v>634</v>
      </c>
      <c r="Q161" s="22" t="str">
        <f>IFERROR(VLOOKUP(A161,'[1]Compil Arr.Eval+Surv'!$C$2:$M$187,11,FALSE),"")</f>
        <v/>
      </c>
      <c r="R161" s="98"/>
      <c r="S161" s="98" t="s">
        <v>1262</v>
      </c>
      <c r="T161" s="98" t="str">
        <f>IF(J161&lt;&gt;"","Etat chimique",IFERROR(VLOOKUP(A161,'[1]Compil Arr.Eval+Surv'!$C$2:$M$187,11,FALSE),""))</f>
        <v>Etat chimique</v>
      </c>
      <c r="U161" s="39">
        <v>2.5000000000000001E-2</v>
      </c>
      <c r="V161" s="39">
        <v>2.5000000000000001E-2</v>
      </c>
      <c r="W161" s="39" t="s">
        <v>790</v>
      </c>
      <c r="X161" s="39" t="s">
        <v>790</v>
      </c>
      <c r="Y161" s="39" t="s">
        <v>790</v>
      </c>
      <c r="Z161" s="39" t="s">
        <v>790</v>
      </c>
      <c r="AA161" s="42" t="s">
        <v>1522</v>
      </c>
      <c r="AB161" s="42" t="s">
        <v>892</v>
      </c>
      <c r="AC161" s="42" t="s">
        <v>929</v>
      </c>
      <c r="AD161" s="86" t="s">
        <v>1233</v>
      </c>
      <c r="AE161" s="86" t="s">
        <v>791</v>
      </c>
      <c r="AF161" s="86" t="s">
        <v>790</v>
      </c>
      <c r="AG161" s="149" t="s">
        <v>791</v>
      </c>
      <c r="AH161" s="86" t="s">
        <v>851</v>
      </c>
      <c r="AI161" s="86" t="s">
        <v>275</v>
      </c>
      <c r="AJ161" s="86" t="s">
        <v>790</v>
      </c>
      <c r="AK161" s="86" t="s">
        <v>791</v>
      </c>
      <c r="AL161" s="86" t="s">
        <v>790</v>
      </c>
      <c r="AM161" s="86" t="s">
        <v>791</v>
      </c>
      <c r="AN161" s="86" t="s">
        <v>275</v>
      </c>
      <c r="AO161" s="86" t="s">
        <v>790</v>
      </c>
      <c r="AP161" s="86" t="s">
        <v>818</v>
      </c>
      <c r="AQ161" s="70" t="s">
        <v>790</v>
      </c>
      <c r="AR161" s="70" t="s">
        <v>851</v>
      </c>
      <c r="AS161" s="70" t="s">
        <v>790</v>
      </c>
      <c r="AT161" s="70" t="s">
        <v>851</v>
      </c>
      <c r="AU161" s="52" t="s">
        <v>790</v>
      </c>
      <c r="AV161" s="52" t="s">
        <v>791</v>
      </c>
      <c r="AW161" s="52" t="s">
        <v>790</v>
      </c>
      <c r="AX161" s="52" t="s">
        <v>791</v>
      </c>
      <c r="AY161" s="48" t="s">
        <v>790</v>
      </c>
      <c r="AZ161" s="48" t="s">
        <v>791</v>
      </c>
      <c r="BA161" s="44" t="s">
        <v>790</v>
      </c>
      <c r="BB161" s="44" t="s">
        <v>791</v>
      </c>
      <c r="BC161" s="57" t="s">
        <v>790</v>
      </c>
      <c r="BD161" s="75" t="s">
        <v>838</v>
      </c>
      <c r="BE161" s="75" t="s">
        <v>838</v>
      </c>
      <c r="BF161" s="75" t="s">
        <v>838</v>
      </c>
      <c r="BG161" s="61" t="s">
        <v>790</v>
      </c>
      <c r="BH161" s="61" t="s">
        <v>851</v>
      </c>
      <c r="BI161" s="61" t="s">
        <v>851</v>
      </c>
      <c r="BJ161" s="61" t="s">
        <v>851</v>
      </c>
      <c r="BK161" s="65" t="s">
        <v>790</v>
      </c>
      <c r="BL161" s="65">
        <v>0.1</v>
      </c>
      <c r="BM161" s="65" t="s">
        <v>1140</v>
      </c>
      <c r="BN161" s="65" t="s">
        <v>1517</v>
      </c>
    </row>
    <row r="162" spans="1:266" ht="35.1" customHeight="1" x14ac:dyDescent="0.2">
      <c r="A162" s="18" t="s">
        <v>610</v>
      </c>
      <c r="B162" s="121"/>
      <c r="C162" s="24" t="s">
        <v>671</v>
      </c>
      <c r="D162" s="24" t="s">
        <v>671</v>
      </c>
      <c r="E162" s="123">
        <v>1146</v>
      </c>
      <c r="F162" s="22" t="s">
        <v>422</v>
      </c>
      <c r="G162" s="22" t="s">
        <v>750</v>
      </c>
      <c r="H162" s="22" t="s">
        <v>694</v>
      </c>
      <c r="I162" s="22" t="s">
        <v>750</v>
      </c>
      <c r="J162" s="142" t="s">
        <v>422</v>
      </c>
      <c r="K162" s="142" t="s">
        <v>431</v>
      </c>
      <c r="L162" s="142"/>
      <c r="M162" s="142"/>
      <c r="N162" s="165" t="s">
        <v>1535</v>
      </c>
      <c r="O162" s="22" t="s">
        <v>634</v>
      </c>
      <c r="P162" s="22" t="s">
        <v>634</v>
      </c>
      <c r="Q162" s="22" t="str">
        <f>IFERROR(VLOOKUP(A162,'[1]Compil Arr.Eval+Surv'!$C$2:$M$187,11,FALSE),"")</f>
        <v/>
      </c>
      <c r="R162" s="98"/>
      <c r="S162" s="98" t="s">
        <v>1262</v>
      </c>
      <c r="T162" s="98" t="str">
        <f>IF(J162&lt;&gt;"","Etat chimique",IFERROR(VLOOKUP(A162,'[1]Compil Arr.Eval+Surv'!$C$2:$M$187,11,FALSE),""))</f>
        <v>Etat chimique</v>
      </c>
      <c r="U162" s="39">
        <v>2.5000000000000001E-2</v>
      </c>
      <c r="V162" s="39">
        <v>2.5000000000000001E-2</v>
      </c>
      <c r="W162" s="39" t="s">
        <v>790</v>
      </c>
      <c r="X162" s="39" t="s">
        <v>790</v>
      </c>
      <c r="Y162" s="39" t="s">
        <v>790</v>
      </c>
      <c r="Z162" s="39" t="s">
        <v>790</v>
      </c>
      <c r="AA162" s="42" t="s">
        <v>1522</v>
      </c>
      <c r="AB162" s="42" t="s">
        <v>892</v>
      </c>
      <c r="AC162" s="42" t="s">
        <v>929</v>
      </c>
      <c r="AD162" s="86" t="s">
        <v>1233</v>
      </c>
      <c r="AE162" s="86" t="s">
        <v>791</v>
      </c>
      <c r="AF162" s="86" t="s">
        <v>790</v>
      </c>
      <c r="AG162" s="149" t="s">
        <v>791</v>
      </c>
      <c r="AH162" s="86" t="s">
        <v>851</v>
      </c>
      <c r="AI162" s="86" t="s">
        <v>275</v>
      </c>
      <c r="AJ162" s="86" t="s">
        <v>790</v>
      </c>
      <c r="AK162" s="86" t="s">
        <v>791</v>
      </c>
      <c r="AL162" s="86" t="s">
        <v>790</v>
      </c>
      <c r="AM162" s="86" t="s">
        <v>791</v>
      </c>
      <c r="AN162" s="86" t="s">
        <v>275</v>
      </c>
      <c r="AO162" s="86" t="s">
        <v>790</v>
      </c>
      <c r="AP162" s="86" t="s">
        <v>818</v>
      </c>
      <c r="AQ162" s="70" t="s">
        <v>790</v>
      </c>
      <c r="AR162" s="70" t="s">
        <v>851</v>
      </c>
      <c r="AS162" s="70" t="s">
        <v>790</v>
      </c>
      <c r="AT162" s="70" t="s">
        <v>851</v>
      </c>
      <c r="AU162" s="52" t="s">
        <v>790</v>
      </c>
      <c r="AV162" s="52" t="s">
        <v>791</v>
      </c>
      <c r="AW162" s="52" t="s">
        <v>790</v>
      </c>
      <c r="AX162" s="52" t="s">
        <v>791</v>
      </c>
      <c r="AY162" s="48" t="s">
        <v>790</v>
      </c>
      <c r="AZ162" s="48" t="s">
        <v>791</v>
      </c>
      <c r="BA162" s="44" t="s">
        <v>790</v>
      </c>
      <c r="BB162" s="44" t="s">
        <v>791</v>
      </c>
      <c r="BC162" s="57" t="s">
        <v>790</v>
      </c>
      <c r="BD162" s="75" t="s">
        <v>838</v>
      </c>
      <c r="BE162" s="75" t="s">
        <v>838</v>
      </c>
      <c r="BF162" s="75" t="s">
        <v>838</v>
      </c>
      <c r="BG162" s="61" t="s">
        <v>790</v>
      </c>
      <c r="BH162" s="61" t="s">
        <v>851</v>
      </c>
      <c r="BI162" s="61" t="s">
        <v>851</v>
      </c>
      <c r="BJ162" s="61" t="s">
        <v>851</v>
      </c>
      <c r="BK162" s="65" t="s">
        <v>790</v>
      </c>
      <c r="BL162" s="65">
        <v>0.1</v>
      </c>
      <c r="BM162" s="65" t="s">
        <v>1140</v>
      </c>
      <c r="BN162" s="65" t="s">
        <v>1517</v>
      </c>
    </row>
    <row r="163" spans="1:266" ht="35.1" customHeight="1" x14ac:dyDescent="0.2">
      <c r="A163" s="24"/>
      <c r="B163" s="127"/>
      <c r="C163" s="24" t="s">
        <v>669</v>
      </c>
      <c r="D163" s="24" t="s">
        <v>669</v>
      </c>
      <c r="E163" s="123">
        <v>7170</v>
      </c>
      <c r="F163" s="22" t="s">
        <v>422</v>
      </c>
      <c r="G163" s="22" t="s">
        <v>750</v>
      </c>
      <c r="H163" s="22" t="s">
        <v>694</v>
      </c>
      <c r="I163" s="22" t="s">
        <v>750</v>
      </c>
      <c r="J163" s="142" t="s">
        <v>422</v>
      </c>
      <c r="K163" s="142" t="s">
        <v>431</v>
      </c>
      <c r="L163" s="142"/>
      <c r="M163" s="142"/>
      <c r="N163" s="165" t="s">
        <v>1535</v>
      </c>
      <c r="O163" s="22" t="s">
        <v>634</v>
      </c>
      <c r="P163" s="22" t="s">
        <v>634</v>
      </c>
      <c r="Q163" s="22" t="str">
        <f>IFERROR(VLOOKUP(A163,'[1]Compil Arr.Eval+Surv'!$C$2:$M$187,11,FALSE),"")</f>
        <v/>
      </c>
      <c r="R163" s="98"/>
      <c r="S163" s="98" t="s">
        <v>1262</v>
      </c>
      <c r="T163" s="98" t="str">
        <f>IF(J163&lt;&gt;"","Etat chimique",IFERROR(VLOOKUP(A163,'[1]Compil Arr.Eval+Surv'!$C$2:$M$187,11,FALSE),""))</f>
        <v>Etat chimique</v>
      </c>
      <c r="U163" s="39">
        <v>2.5000000000000001E-2</v>
      </c>
      <c r="V163" s="39">
        <v>2.5000000000000001E-2</v>
      </c>
      <c r="W163" s="39" t="s">
        <v>818</v>
      </c>
      <c r="X163" s="39" t="s">
        <v>818</v>
      </c>
      <c r="Y163" s="39" t="s">
        <v>818</v>
      </c>
      <c r="Z163" s="39" t="s">
        <v>790</v>
      </c>
      <c r="AA163" s="42" t="s">
        <v>1522</v>
      </c>
      <c r="AB163" s="42" t="s">
        <v>892</v>
      </c>
      <c r="AC163" s="42" t="s">
        <v>929</v>
      </c>
      <c r="AD163" s="86" t="s">
        <v>1233</v>
      </c>
      <c r="AE163" s="86" t="s">
        <v>791</v>
      </c>
      <c r="AF163" s="86" t="s">
        <v>790</v>
      </c>
      <c r="AG163" s="149" t="s">
        <v>791</v>
      </c>
      <c r="AH163" s="86" t="s">
        <v>851</v>
      </c>
      <c r="AI163" s="86" t="s">
        <v>275</v>
      </c>
      <c r="AJ163" s="86" t="s">
        <v>790</v>
      </c>
      <c r="AK163" s="86" t="s">
        <v>791</v>
      </c>
      <c r="AL163" s="86" t="s">
        <v>790</v>
      </c>
      <c r="AM163" s="86" t="s">
        <v>791</v>
      </c>
      <c r="AN163" s="86" t="s">
        <v>275</v>
      </c>
      <c r="AO163" s="86" t="s">
        <v>790</v>
      </c>
      <c r="AP163" s="86" t="s">
        <v>818</v>
      </c>
      <c r="AQ163" s="70" t="s">
        <v>790</v>
      </c>
      <c r="AR163" s="70" t="s">
        <v>851</v>
      </c>
      <c r="AS163" s="70" t="s">
        <v>790</v>
      </c>
      <c r="AT163" s="70" t="s">
        <v>851</v>
      </c>
      <c r="AU163" s="52" t="s">
        <v>790</v>
      </c>
      <c r="AV163" s="52" t="s">
        <v>791</v>
      </c>
      <c r="AW163" s="52" t="s">
        <v>790</v>
      </c>
      <c r="AX163" s="52" t="s">
        <v>791</v>
      </c>
      <c r="AY163" s="48" t="s">
        <v>790</v>
      </c>
      <c r="AZ163" s="48" t="s">
        <v>791</v>
      </c>
      <c r="BA163" s="44" t="s">
        <v>790</v>
      </c>
      <c r="BB163" s="44" t="s">
        <v>791</v>
      </c>
      <c r="BC163" s="57" t="s">
        <v>790</v>
      </c>
      <c r="BD163" s="75" t="s">
        <v>838</v>
      </c>
      <c r="BE163" s="75" t="s">
        <v>838</v>
      </c>
      <c r="BF163" s="75" t="s">
        <v>838</v>
      </c>
      <c r="BG163" s="61" t="s">
        <v>790</v>
      </c>
      <c r="BH163" s="61" t="s">
        <v>851</v>
      </c>
      <c r="BI163" s="61" t="s">
        <v>851</v>
      </c>
      <c r="BJ163" s="61" t="s">
        <v>851</v>
      </c>
      <c r="BK163" s="65" t="s">
        <v>790</v>
      </c>
      <c r="BL163" s="65">
        <v>0.1</v>
      </c>
      <c r="BM163" s="65" t="s">
        <v>1140</v>
      </c>
      <c r="BN163" s="65" t="s">
        <v>1517</v>
      </c>
    </row>
    <row r="164" spans="1:266" ht="35.1" customHeight="1" x14ac:dyDescent="0.2">
      <c r="A164" s="18" t="s">
        <v>612</v>
      </c>
      <c r="B164" s="121"/>
      <c r="C164" s="24" t="s">
        <v>670</v>
      </c>
      <c r="D164" s="24" t="s">
        <v>670</v>
      </c>
      <c r="E164" s="123">
        <v>1147</v>
      </c>
      <c r="F164" s="22" t="s">
        <v>422</v>
      </c>
      <c r="G164" s="22" t="s">
        <v>750</v>
      </c>
      <c r="H164" s="22" t="s">
        <v>694</v>
      </c>
      <c r="I164" s="22" t="s">
        <v>750</v>
      </c>
      <c r="J164" s="142" t="s">
        <v>422</v>
      </c>
      <c r="K164" s="142" t="s">
        <v>431</v>
      </c>
      <c r="L164" s="142"/>
      <c r="M164" s="142"/>
      <c r="N164" s="165" t="s">
        <v>1535</v>
      </c>
      <c r="O164" s="22" t="s">
        <v>634</v>
      </c>
      <c r="P164" s="22" t="s">
        <v>634</v>
      </c>
      <c r="Q164" s="22" t="str">
        <f>IFERROR(VLOOKUP(A164,'[1]Compil Arr.Eval+Surv'!$C$2:$M$187,11,FALSE),"")</f>
        <v/>
      </c>
      <c r="R164" s="98"/>
      <c r="S164" s="98" t="s">
        <v>1262</v>
      </c>
      <c r="T164" s="98" t="str">
        <f>IF(J164&lt;&gt;"","Etat chimique",IFERROR(VLOOKUP(A164,'[1]Compil Arr.Eval+Surv'!$C$2:$M$187,11,FALSE),""))</f>
        <v>Etat chimique</v>
      </c>
      <c r="U164" s="39">
        <v>2.5000000000000001E-2</v>
      </c>
      <c r="V164" s="39">
        <v>2.5000000000000001E-2</v>
      </c>
      <c r="W164" s="39" t="s">
        <v>790</v>
      </c>
      <c r="X164" s="39" t="s">
        <v>790</v>
      </c>
      <c r="Y164" s="39" t="s">
        <v>790</v>
      </c>
      <c r="Z164" s="39" t="s">
        <v>790</v>
      </c>
      <c r="AA164" s="42" t="s">
        <v>1522</v>
      </c>
      <c r="AB164" s="42" t="s">
        <v>892</v>
      </c>
      <c r="AC164" s="42" t="s">
        <v>929</v>
      </c>
      <c r="AD164" s="86" t="s">
        <v>1233</v>
      </c>
      <c r="AE164" s="86" t="s">
        <v>791</v>
      </c>
      <c r="AF164" s="86" t="s">
        <v>790</v>
      </c>
      <c r="AG164" s="149" t="s">
        <v>791</v>
      </c>
      <c r="AH164" s="86" t="s">
        <v>851</v>
      </c>
      <c r="AI164" s="86" t="s">
        <v>275</v>
      </c>
      <c r="AJ164" s="86" t="s">
        <v>790</v>
      </c>
      <c r="AK164" s="86" t="s">
        <v>791</v>
      </c>
      <c r="AL164" s="86" t="s">
        <v>790</v>
      </c>
      <c r="AM164" s="86" t="s">
        <v>791</v>
      </c>
      <c r="AN164" s="86" t="s">
        <v>275</v>
      </c>
      <c r="AO164" s="86" t="s">
        <v>790</v>
      </c>
      <c r="AP164" s="86" t="s">
        <v>818</v>
      </c>
      <c r="AQ164" s="70" t="s">
        <v>790</v>
      </c>
      <c r="AR164" s="70" t="s">
        <v>851</v>
      </c>
      <c r="AS164" s="70" t="s">
        <v>790</v>
      </c>
      <c r="AT164" s="70" t="s">
        <v>851</v>
      </c>
      <c r="AU164" s="52" t="s">
        <v>790</v>
      </c>
      <c r="AV164" s="52" t="s">
        <v>791</v>
      </c>
      <c r="AW164" s="52" t="s">
        <v>790</v>
      </c>
      <c r="AX164" s="52" t="s">
        <v>791</v>
      </c>
      <c r="AY164" s="48" t="s">
        <v>790</v>
      </c>
      <c r="AZ164" s="48" t="s">
        <v>791</v>
      </c>
      <c r="BA164" s="44" t="s">
        <v>790</v>
      </c>
      <c r="BB164" s="44" t="s">
        <v>791</v>
      </c>
      <c r="BC164" s="57" t="s">
        <v>790</v>
      </c>
      <c r="BD164" s="75" t="s">
        <v>838</v>
      </c>
      <c r="BE164" s="75" t="s">
        <v>838</v>
      </c>
      <c r="BF164" s="75" t="s">
        <v>838</v>
      </c>
      <c r="BG164" s="61" t="s">
        <v>790</v>
      </c>
      <c r="BH164" s="61" t="s">
        <v>851</v>
      </c>
      <c r="BI164" s="61" t="s">
        <v>851</v>
      </c>
      <c r="BJ164" s="61" t="s">
        <v>851</v>
      </c>
      <c r="BK164" s="65" t="s">
        <v>790</v>
      </c>
      <c r="BL164" s="65">
        <v>0.1</v>
      </c>
      <c r="BM164" s="65" t="s">
        <v>1140</v>
      </c>
      <c r="BN164" s="65" t="s">
        <v>1517</v>
      </c>
    </row>
    <row r="165" spans="1:266" ht="35.1" customHeight="1" x14ac:dyDescent="0.2">
      <c r="A165" s="18" t="s">
        <v>88</v>
      </c>
      <c r="B165" s="121"/>
      <c r="C165" s="24" t="s">
        <v>24</v>
      </c>
      <c r="D165" s="24" t="s">
        <v>1354</v>
      </c>
      <c r="E165" s="123">
        <v>1149</v>
      </c>
      <c r="F165" s="22"/>
      <c r="G165" s="22"/>
      <c r="H165" s="22"/>
      <c r="I165" s="22"/>
      <c r="J165" s="142">
        <v>55</v>
      </c>
      <c r="K165" s="142" t="s">
        <v>687</v>
      </c>
      <c r="L165" s="142"/>
      <c r="M165" s="142" t="s">
        <v>1228</v>
      </c>
      <c r="N165" s="165" t="s">
        <v>276</v>
      </c>
      <c r="O165" s="22"/>
      <c r="P165" s="22"/>
      <c r="Q165" s="22" t="str">
        <f>IFERROR(VLOOKUP(A165,'[1]Compil Arr.Eval+Surv'!$C$2:$M$187,11,FALSE),"")</f>
        <v>SPAS Cat. B</v>
      </c>
      <c r="R165" s="98"/>
      <c r="S165" s="98" t="s">
        <v>1261</v>
      </c>
      <c r="T165" s="98" t="str">
        <f>IF(J165&lt;&gt;"","Etat chimique",IFERROR(VLOOKUP(A165,'[1]Compil Arr.Eval+Surv'!$C$2:$M$187,11,FALSE),""))</f>
        <v>Etat chimique</v>
      </c>
      <c r="U165" s="40">
        <v>1.7E-6</v>
      </c>
      <c r="V165" s="40">
        <v>1.6999999999999999E-7</v>
      </c>
      <c r="W165" s="40">
        <v>1.7E-5</v>
      </c>
      <c r="X165" s="40">
        <v>3.4000000000000001E-6</v>
      </c>
      <c r="Y165" s="39" t="s">
        <v>818</v>
      </c>
      <c r="Z165" s="39" t="s">
        <v>790</v>
      </c>
      <c r="AA165" s="42" t="s">
        <v>1522</v>
      </c>
      <c r="AB165" s="42" t="s">
        <v>1190</v>
      </c>
      <c r="AC165" s="42" t="s">
        <v>923</v>
      </c>
      <c r="AD165" s="86" t="s">
        <v>276</v>
      </c>
      <c r="AE165" s="145">
        <v>1.7E-6</v>
      </c>
      <c r="AF165" s="86" t="s">
        <v>854</v>
      </c>
      <c r="AG165" s="145">
        <v>1.7E-6</v>
      </c>
      <c r="AH165" s="145">
        <v>1.7E-5</v>
      </c>
      <c r="AI165" s="145">
        <v>1.7E-6</v>
      </c>
      <c r="AJ165" s="86" t="s">
        <v>854</v>
      </c>
      <c r="AK165" s="145">
        <v>1.6999999999999999E-7</v>
      </c>
      <c r="AL165" s="86" t="s">
        <v>854</v>
      </c>
      <c r="AM165" s="145">
        <v>3.4000000000000001E-6</v>
      </c>
      <c r="AN165" s="145">
        <v>1.6999999999999999E-7</v>
      </c>
      <c r="AO165" s="86" t="s">
        <v>854</v>
      </c>
      <c r="AP165" s="86" t="s">
        <v>818</v>
      </c>
      <c r="AQ165" s="70">
        <v>100</v>
      </c>
      <c r="AR165" s="159">
        <v>1.7E-6</v>
      </c>
      <c r="AS165" s="70">
        <v>10</v>
      </c>
      <c r="AT165" s="159">
        <v>1.7E-5</v>
      </c>
      <c r="AU165" s="52">
        <v>1000</v>
      </c>
      <c r="AV165" s="154">
        <v>1.6999999999999999E-7</v>
      </c>
      <c r="AW165" s="52">
        <v>50</v>
      </c>
      <c r="AX165" s="154">
        <v>3.4000000000000001E-6</v>
      </c>
      <c r="AY165" s="48">
        <v>10</v>
      </c>
      <c r="AZ165" s="48">
        <v>0.3</v>
      </c>
      <c r="BA165" s="44">
        <v>100</v>
      </c>
      <c r="BB165" s="44">
        <v>0.03</v>
      </c>
      <c r="BC165" s="57">
        <v>30</v>
      </c>
      <c r="BD165" s="75" t="s">
        <v>1292</v>
      </c>
      <c r="BE165" s="130">
        <v>9.4E-2</v>
      </c>
      <c r="BF165" s="130">
        <v>4.7E-2</v>
      </c>
      <c r="BG165" s="61" t="s">
        <v>1113</v>
      </c>
      <c r="BH165" s="61">
        <v>1227</v>
      </c>
      <c r="BI165" s="61">
        <v>0.68</v>
      </c>
      <c r="BJ165" s="61" t="s">
        <v>791</v>
      </c>
      <c r="BK165" s="65" t="s">
        <v>790</v>
      </c>
      <c r="BL165" s="65">
        <v>0.1</v>
      </c>
      <c r="BM165" s="65" t="s">
        <v>1140</v>
      </c>
      <c r="BN165" s="65" t="s">
        <v>1517</v>
      </c>
    </row>
    <row r="166" spans="1:266" ht="35.1" customHeight="1" x14ac:dyDescent="0.2">
      <c r="A166" s="18" t="s">
        <v>245</v>
      </c>
      <c r="B166" s="121"/>
      <c r="C166" s="18" t="s">
        <v>180</v>
      </c>
      <c r="D166" s="18" t="s">
        <v>1355</v>
      </c>
      <c r="E166" s="123">
        <v>1461</v>
      </c>
      <c r="F166" s="22">
        <v>12</v>
      </c>
      <c r="G166" s="22" t="s">
        <v>687</v>
      </c>
      <c r="H166" s="22">
        <v>12</v>
      </c>
      <c r="I166" s="22" t="s">
        <v>431</v>
      </c>
      <c r="J166" s="142">
        <v>12</v>
      </c>
      <c r="K166" s="142" t="s">
        <v>431</v>
      </c>
      <c r="L166" s="142"/>
      <c r="M166" s="142" t="s">
        <v>1228</v>
      </c>
      <c r="N166" s="165" t="s">
        <v>276</v>
      </c>
      <c r="O166" s="22" t="s">
        <v>634</v>
      </c>
      <c r="P166" s="22" t="s">
        <v>634</v>
      </c>
      <c r="Q166" s="22" t="str">
        <f>IFERROR(VLOOKUP(A166,'[1]Compil Arr.Eval+Surv'!$C$2:$M$187,11,FALSE),"")</f>
        <v/>
      </c>
      <c r="R166" s="98"/>
      <c r="S166" s="98" t="s">
        <v>1262</v>
      </c>
      <c r="T166" s="98" t="str">
        <f>IF(J166&lt;&gt;"","Etat chimique",IFERROR(VLOOKUP(A166,'[1]Compil Arr.Eval+Surv'!$C$2:$M$187,11,FALSE),""))</f>
        <v>Etat chimique</v>
      </c>
      <c r="U166" s="39">
        <v>1.3</v>
      </c>
      <c r="V166" s="39">
        <v>1.3</v>
      </c>
      <c r="W166" s="39" t="s">
        <v>790</v>
      </c>
      <c r="X166" s="39" t="s">
        <v>790</v>
      </c>
      <c r="Y166" s="39" t="s">
        <v>818</v>
      </c>
      <c r="Z166" s="39" t="s">
        <v>790</v>
      </c>
      <c r="AA166" s="42" t="s">
        <v>1522</v>
      </c>
      <c r="AB166" s="42" t="s">
        <v>890</v>
      </c>
      <c r="AC166" s="42" t="s">
        <v>929</v>
      </c>
      <c r="AD166" s="86" t="s">
        <v>276</v>
      </c>
      <c r="AE166" s="86">
        <v>1.3</v>
      </c>
      <c r="AF166" s="86" t="s">
        <v>1211</v>
      </c>
      <c r="AG166" s="149">
        <v>1.3</v>
      </c>
      <c r="AH166" s="86" t="s">
        <v>275</v>
      </c>
      <c r="AI166" s="149">
        <v>1.3</v>
      </c>
      <c r="AJ166" s="86" t="s">
        <v>1211</v>
      </c>
      <c r="AK166" s="149">
        <v>1.3</v>
      </c>
      <c r="AL166" s="86" t="s">
        <v>1211</v>
      </c>
      <c r="AM166" s="86" t="s">
        <v>275</v>
      </c>
      <c r="AN166" s="149">
        <v>1.3</v>
      </c>
      <c r="AO166" s="86" t="s">
        <v>1211</v>
      </c>
      <c r="AP166" s="86" t="s">
        <v>818</v>
      </c>
      <c r="AQ166" s="70" t="s">
        <v>790</v>
      </c>
      <c r="AR166" s="70" t="s">
        <v>835</v>
      </c>
      <c r="AS166" s="70" t="s">
        <v>790</v>
      </c>
      <c r="AT166" s="70" t="s">
        <v>275</v>
      </c>
      <c r="AU166" s="52" t="s">
        <v>790</v>
      </c>
      <c r="AV166" s="52" t="s">
        <v>835</v>
      </c>
      <c r="AW166" s="52" t="s">
        <v>790</v>
      </c>
      <c r="AX166" s="52" t="s">
        <v>275</v>
      </c>
      <c r="AY166" s="48" t="s">
        <v>790</v>
      </c>
      <c r="AZ166" s="48" t="s">
        <v>844</v>
      </c>
      <c r="BA166" s="44" t="s">
        <v>790</v>
      </c>
      <c r="BB166" s="44" t="s">
        <v>844</v>
      </c>
      <c r="BC166" s="57">
        <v>30</v>
      </c>
      <c r="BD166" s="75">
        <v>3200</v>
      </c>
      <c r="BE166" s="57">
        <v>1.3</v>
      </c>
      <c r="BF166" s="57">
        <v>1.3</v>
      </c>
      <c r="BG166" s="61">
        <v>100</v>
      </c>
      <c r="BH166" s="61">
        <v>2920</v>
      </c>
      <c r="BI166" s="61">
        <v>1.7</v>
      </c>
      <c r="BJ166" s="61">
        <v>1.7</v>
      </c>
      <c r="BK166" s="65">
        <v>100</v>
      </c>
      <c r="BL166" s="65" t="s">
        <v>846</v>
      </c>
      <c r="BM166" s="65" t="s">
        <v>845</v>
      </c>
      <c r="BN166" s="65"/>
    </row>
    <row r="167" spans="1:266" ht="35.1" customHeight="1" x14ac:dyDescent="0.2">
      <c r="A167" s="18" t="s">
        <v>1153</v>
      </c>
      <c r="B167" s="121"/>
      <c r="C167" s="18" t="s">
        <v>1542</v>
      </c>
      <c r="D167" s="18" t="s">
        <v>1543</v>
      </c>
      <c r="E167" s="123">
        <v>1621</v>
      </c>
      <c r="F167" s="22"/>
      <c r="G167" s="22"/>
      <c r="H167" s="22"/>
      <c r="I167" s="22"/>
      <c r="J167" s="142">
        <v>28</v>
      </c>
      <c r="K167" s="142" t="s">
        <v>431</v>
      </c>
      <c r="L167" s="142" t="s">
        <v>1227</v>
      </c>
      <c r="M167" s="142" t="s">
        <v>1228</v>
      </c>
      <c r="N167" s="165" t="s">
        <v>1544</v>
      </c>
      <c r="O167" s="22"/>
      <c r="P167" s="22"/>
      <c r="Q167" s="22" t="str">
        <f>IFERROR(VLOOKUP(A167,'[1]Compil Arr.Eval+Surv'!$C$2:$M$187,11,FALSE),"")</f>
        <v/>
      </c>
      <c r="R167" s="98"/>
      <c r="S167" s="98" t="s">
        <v>1261</v>
      </c>
      <c r="T167" s="98" t="str">
        <f>IF(J167&lt;&gt;"","Etat chimique",IFERROR(VLOOKUP(A167,'[1]Compil Arr.Eval+Surv'!$C$2:$M$187,11,FALSE),""))</f>
        <v>Etat chimique</v>
      </c>
      <c r="U167" s="39" t="s">
        <v>896</v>
      </c>
      <c r="V167" s="39" t="s">
        <v>896</v>
      </c>
      <c r="W167" s="39">
        <v>1.4E-2</v>
      </c>
      <c r="X167" s="39">
        <v>1.4E-3</v>
      </c>
      <c r="Y167" s="39" t="s">
        <v>1193</v>
      </c>
      <c r="Z167" s="39" t="s">
        <v>790</v>
      </c>
      <c r="AA167" s="42" t="s">
        <v>1522</v>
      </c>
      <c r="AB167" s="42" t="s">
        <v>1191</v>
      </c>
      <c r="AC167" s="42" t="s">
        <v>929</v>
      </c>
      <c r="AD167" s="86" t="s">
        <v>1233</v>
      </c>
      <c r="AE167" s="86" t="s">
        <v>817</v>
      </c>
      <c r="AF167" s="86" t="s">
        <v>817</v>
      </c>
      <c r="AG167" s="149" t="s">
        <v>817</v>
      </c>
      <c r="AH167" s="86">
        <v>1.4E-2</v>
      </c>
      <c r="AI167" s="149" t="s">
        <v>817</v>
      </c>
      <c r="AJ167" s="86" t="s">
        <v>817</v>
      </c>
      <c r="AK167" s="149" t="s">
        <v>817</v>
      </c>
      <c r="AL167" s="86" t="s">
        <v>817</v>
      </c>
      <c r="AM167" s="86">
        <v>1.4E-3</v>
      </c>
      <c r="AN167" s="149" t="s">
        <v>817</v>
      </c>
      <c r="AO167" s="86" t="s">
        <v>817</v>
      </c>
      <c r="AP167" s="86" t="s">
        <v>817</v>
      </c>
      <c r="AQ167" s="70" t="s">
        <v>817</v>
      </c>
      <c r="AR167" s="70" t="s">
        <v>817</v>
      </c>
      <c r="AS167" s="70" t="s">
        <v>1197</v>
      </c>
      <c r="AT167" s="70">
        <v>1.4E-2</v>
      </c>
      <c r="AU167" s="52" t="s">
        <v>817</v>
      </c>
      <c r="AV167" s="52" t="s">
        <v>817</v>
      </c>
      <c r="AW167" s="52" t="s">
        <v>1197</v>
      </c>
      <c r="AX167" s="52">
        <v>1.4E-3</v>
      </c>
      <c r="AY167" s="48" t="s">
        <v>790</v>
      </c>
      <c r="AZ167" s="48" t="s">
        <v>275</v>
      </c>
      <c r="BA167" s="44" t="s">
        <v>790</v>
      </c>
      <c r="BB167" s="44" t="s">
        <v>275</v>
      </c>
      <c r="BC167" s="57" t="s">
        <v>790</v>
      </c>
      <c r="BD167" s="75" t="s">
        <v>275</v>
      </c>
      <c r="BE167" s="57" t="s">
        <v>275</v>
      </c>
      <c r="BF167" s="57" t="s">
        <v>275</v>
      </c>
      <c r="BG167" s="61" t="s">
        <v>790</v>
      </c>
      <c r="BH167" s="61" t="s">
        <v>791</v>
      </c>
      <c r="BI167" s="61" t="s">
        <v>791</v>
      </c>
      <c r="BJ167" s="61" t="s">
        <v>791</v>
      </c>
      <c r="BK167" s="65" t="s">
        <v>790</v>
      </c>
      <c r="BL167" s="65" t="s">
        <v>791</v>
      </c>
      <c r="BM167" s="65" t="s">
        <v>790</v>
      </c>
      <c r="BN167" s="65"/>
    </row>
    <row r="168" spans="1:266" ht="35.1" customHeight="1" x14ac:dyDescent="0.2">
      <c r="A168" s="33" t="s">
        <v>330</v>
      </c>
      <c r="B168" s="125"/>
      <c r="C168" s="33" t="s">
        <v>331</v>
      </c>
      <c r="D168" s="33" t="s">
        <v>1356</v>
      </c>
      <c r="E168" s="126">
        <v>1498</v>
      </c>
      <c r="F168" s="22"/>
      <c r="G168" s="22"/>
      <c r="H168" s="22"/>
      <c r="I168" s="22"/>
      <c r="J168" s="142"/>
      <c r="K168" s="142"/>
      <c r="L168" s="142"/>
      <c r="M168" s="142"/>
      <c r="N168" s="165"/>
      <c r="O168" s="22"/>
      <c r="P168" s="22"/>
      <c r="Q168" s="22" t="str">
        <f>IFERROR(VLOOKUP(A168,'[1]Compil Arr.Eval+Surv'!$C$2:$M$187,11,FALSE),"")</f>
        <v>SPAS Cat. B</v>
      </c>
      <c r="R168" s="98"/>
      <c r="S168" s="98"/>
      <c r="T168" s="98" t="str">
        <f>IF(J168&lt;&gt;"","Etat chimique",IFERROR(VLOOKUP(A168,'[1]Compil Arr.Eval+Surv'!$C$2:$M$187,11,FALSE),""))</f>
        <v>SPAS Cat. B</v>
      </c>
      <c r="U168" s="39" t="s">
        <v>790</v>
      </c>
      <c r="V168" s="39" t="s">
        <v>790</v>
      </c>
      <c r="W168" s="39" t="s">
        <v>790</v>
      </c>
      <c r="X168" s="39" t="s">
        <v>790</v>
      </c>
      <c r="Y168" s="39" t="s">
        <v>790</v>
      </c>
      <c r="Z168" s="39" t="s">
        <v>790</v>
      </c>
      <c r="AA168" s="42" t="s">
        <v>928</v>
      </c>
      <c r="AB168" s="42" t="s">
        <v>914</v>
      </c>
      <c r="AC168" s="42">
        <v>40002</v>
      </c>
      <c r="AD168" s="86" t="s">
        <v>276</v>
      </c>
      <c r="AE168" s="86" t="s">
        <v>791</v>
      </c>
      <c r="AF168" s="86" t="s">
        <v>790</v>
      </c>
      <c r="AG168" s="149" t="s">
        <v>791</v>
      </c>
      <c r="AH168" s="86" t="s">
        <v>275</v>
      </c>
      <c r="AI168" s="86" t="s">
        <v>275</v>
      </c>
      <c r="AJ168" s="86" t="s">
        <v>790</v>
      </c>
      <c r="AK168" s="86" t="s">
        <v>791</v>
      </c>
      <c r="AL168" s="86" t="s">
        <v>790</v>
      </c>
      <c r="AM168" s="86" t="s">
        <v>791</v>
      </c>
      <c r="AN168" s="86" t="s">
        <v>275</v>
      </c>
      <c r="AO168" s="86" t="s">
        <v>790</v>
      </c>
      <c r="AP168" s="86" t="s">
        <v>818</v>
      </c>
      <c r="AQ168" s="72" t="s">
        <v>790</v>
      </c>
      <c r="AR168" s="72" t="s">
        <v>275</v>
      </c>
      <c r="AS168" s="72" t="s">
        <v>790</v>
      </c>
      <c r="AT168" s="72" t="s">
        <v>275</v>
      </c>
      <c r="AU168" s="55" t="s">
        <v>790</v>
      </c>
      <c r="AV168" s="55" t="s">
        <v>791</v>
      </c>
      <c r="AW168" s="55" t="s">
        <v>790</v>
      </c>
      <c r="AX168" s="55" t="s">
        <v>791</v>
      </c>
      <c r="AY168" s="48" t="s">
        <v>789</v>
      </c>
      <c r="AZ168" s="48" t="s">
        <v>275</v>
      </c>
      <c r="BA168" s="44" t="s">
        <v>789</v>
      </c>
      <c r="BB168" s="44" t="s">
        <v>275</v>
      </c>
      <c r="BC168" s="57">
        <v>30</v>
      </c>
      <c r="BD168" s="57">
        <v>1800</v>
      </c>
      <c r="BE168" s="76">
        <v>120</v>
      </c>
      <c r="BF168" s="76">
        <v>120</v>
      </c>
      <c r="BG168" s="61" t="s">
        <v>1074</v>
      </c>
      <c r="BH168" s="82">
        <v>0.03</v>
      </c>
      <c r="BI168" s="82">
        <v>2E-3</v>
      </c>
      <c r="BJ168" s="82">
        <v>2E-3</v>
      </c>
      <c r="BK168" s="65" t="s">
        <v>1076</v>
      </c>
      <c r="BL168" s="136">
        <v>1.75E-3</v>
      </c>
      <c r="BM168" s="65" t="s">
        <v>1156</v>
      </c>
      <c r="BN168" s="65"/>
    </row>
    <row r="169" spans="1:266" ht="35.1" customHeight="1" x14ac:dyDescent="0.2">
      <c r="A169" s="33" t="s">
        <v>89</v>
      </c>
      <c r="B169" s="125"/>
      <c r="C169" s="33" t="s">
        <v>25</v>
      </c>
      <c r="D169" s="33" t="s">
        <v>25</v>
      </c>
      <c r="E169" s="126">
        <v>1480</v>
      </c>
      <c r="F169" s="22"/>
      <c r="G169" s="22"/>
      <c r="H169" s="22"/>
      <c r="I169" s="22"/>
      <c r="J169" s="142"/>
      <c r="K169" s="142"/>
      <c r="L169" s="142"/>
      <c r="M169" s="142"/>
      <c r="N169" s="165"/>
      <c r="O169" s="22"/>
      <c r="P169" s="22"/>
      <c r="Q169" s="22" t="str">
        <f>IFERROR(VLOOKUP(A169,'[1]Compil Arr.Eval+Surv'!$C$2:$M$187,11,FALSE),"")</f>
        <v>SPAS Cat. A</v>
      </c>
      <c r="R169" s="98"/>
      <c r="S169" s="98"/>
      <c r="T169" s="98" t="str">
        <f>IF(J169&lt;&gt;"","Etat chimique",IFERROR(VLOOKUP(A169,'[1]Compil Arr.Eval+Surv'!$C$2:$M$187,11,FALSE),""))</f>
        <v>SPAS Cat. A</v>
      </c>
      <c r="U169" s="39" t="s">
        <v>790</v>
      </c>
      <c r="V169" s="39" t="s">
        <v>790</v>
      </c>
      <c r="W169" s="39" t="s">
        <v>790</v>
      </c>
      <c r="X169" s="39" t="s">
        <v>790</v>
      </c>
      <c r="Y169" s="39" t="s">
        <v>790</v>
      </c>
      <c r="Z169" s="39" t="s">
        <v>790</v>
      </c>
      <c r="AA169" s="42" t="s">
        <v>928</v>
      </c>
      <c r="AB169" s="42" t="s">
        <v>916</v>
      </c>
      <c r="AC169" s="42">
        <v>40704</v>
      </c>
      <c r="AD169" s="86" t="s">
        <v>276</v>
      </c>
      <c r="AE169" s="86">
        <v>0.5</v>
      </c>
      <c r="AF169" s="86" t="s">
        <v>854</v>
      </c>
      <c r="AG169" s="149">
        <v>0.1</v>
      </c>
      <c r="AH169" s="86">
        <v>6.1</v>
      </c>
      <c r="AI169" s="86">
        <v>0.5</v>
      </c>
      <c r="AJ169" s="86" t="s">
        <v>854</v>
      </c>
      <c r="AK169" s="86">
        <v>0.05</v>
      </c>
      <c r="AL169" s="86" t="s">
        <v>854</v>
      </c>
      <c r="AM169" s="86">
        <v>0.61</v>
      </c>
      <c r="AN169" s="86">
        <v>0.05</v>
      </c>
      <c r="AO169" s="86" t="s">
        <v>854</v>
      </c>
      <c r="AP169" s="86" t="s">
        <v>818</v>
      </c>
      <c r="AQ169" s="71">
        <v>10</v>
      </c>
      <c r="AR169" s="72">
        <v>0.5</v>
      </c>
      <c r="AS169" s="72">
        <v>10</v>
      </c>
      <c r="AT169" s="72">
        <v>6.1</v>
      </c>
      <c r="AU169" s="55">
        <v>100</v>
      </c>
      <c r="AV169" s="55">
        <v>0.05</v>
      </c>
      <c r="AW169" s="55">
        <v>100</v>
      </c>
      <c r="AX169" s="55">
        <v>0.61</v>
      </c>
      <c r="AY169" s="48" t="s">
        <v>789</v>
      </c>
      <c r="AZ169" s="48">
        <v>0.9275000000000001</v>
      </c>
      <c r="BA169" s="44" t="s">
        <v>789</v>
      </c>
      <c r="BB169" s="44">
        <v>9.2750000000000013E-2</v>
      </c>
      <c r="BC169" s="57">
        <v>90</v>
      </c>
      <c r="BD169" s="57">
        <v>1110</v>
      </c>
      <c r="BE169" s="76">
        <v>74</v>
      </c>
      <c r="BF169" s="76">
        <v>74</v>
      </c>
      <c r="BG169" s="61">
        <v>100</v>
      </c>
      <c r="BH169" s="61">
        <v>1826</v>
      </c>
      <c r="BI169" s="80">
        <v>121.73333333333333</v>
      </c>
      <c r="BJ169" s="80">
        <v>121.73333333333333</v>
      </c>
      <c r="BK169" s="65" t="s">
        <v>790</v>
      </c>
      <c r="BL169" s="65">
        <v>0.1</v>
      </c>
      <c r="BM169" s="65" t="s">
        <v>1140</v>
      </c>
      <c r="BN169" s="65" t="s">
        <v>1517</v>
      </c>
    </row>
    <row r="170" spans="1:266" ht="35.1" customHeight="1" x14ac:dyDescent="0.2">
      <c r="A170" s="33" t="s">
        <v>199</v>
      </c>
      <c r="B170" s="125"/>
      <c r="C170" s="33" t="s">
        <v>638</v>
      </c>
      <c r="D170" s="33" t="s">
        <v>638</v>
      </c>
      <c r="E170" s="126">
        <v>2696</v>
      </c>
      <c r="F170" s="22"/>
      <c r="G170" s="22"/>
      <c r="H170" s="22"/>
      <c r="I170" s="22"/>
      <c r="J170" s="142"/>
      <c r="K170" s="142"/>
      <c r="L170" s="142"/>
      <c r="M170" s="142"/>
      <c r="N170" s="165"/>
      <c r="O170" s="22"/>
      <c r="P170" s="22"/>
      <c r="Q170" s="22" t="str">
        <f>IFERROR(VLOOKUP(A170,'[1]Compil Arr.Eval+Surv'!$C$2:$M$187,11,FALSE),"")</f>
        <v/>
      </c>
      <c r="R170" s="98"/>
      <c r="S170" s="98"/>
      <c r="T170" s="98" t="str">
        <f>IF(J170&lt;&gt;"","Etat chimique",IFERROR(VLOOKUP(A170,'[1]Compil Arr.Eval+Surv'!$C$2:$M$187,11,FALSE),""))</f>
        <v/>
      </c>
      <c r="U170" s="39" t="s">
        <v>790</v>
      </c>
      <c r="V170" s="39" t="s">
        <v>790</v>
      </c>
      <c r="W170" s="39" t="s">
        <v>790</v>
      </c>
      <c r="X170" s="39" t="s">
        <v>790</v>
      </c>
      <c r="Y170" s="39" t="s">
        <v>790</v>
      </c>
      <c r="Z170" s="39" t="s">
        <v>790</v>
      </c>
      <c r="AA170" s="42" t="s">
        <v>1259</v>
      </c>
      <c r="AB170" s="42" t="s">
        <v>921</v>
      </c>
      <c r="AC170" s="42" t="s">
        <v>779</v>
      </c>
      <c r="AD170" s="86" t="s">
        <v>276</v>
      </c>
      <c r="AE170" s="86" t="s">
        <v>791</v>
      </c>
      <c r="AF170" s="86" t="s">
        <v>790</v>
      </c>
      <c r="AG170" s="149" t="s">
        <v>791</v>
      </c>
      <c r="AH170" s="86" t="s">
        <v>791</v>
      </c>
      <c r="AI170" s="86" t="s">
        <v>275</v>
      </c>
      <c r="AJ170" s="86" t="s">
        <v>790</v>
      </c>
      <c r="AK170" s="86" t="s">
        <v>791</v>
      </c>
      <c r="AL170" s="86" t="s">
        <v>790</v>
      </c>
      <c r="AM170" s="86" t="s">
        <v>791</v>
      </c>
      <c r="AN170" s="86" t="s">
        <v>275</v>
      </c>
      <c r="AO170" s="86" t="s">
        <v>790</v>
      </c>
      <c r="AP170" s="86" t="s">
        <v>818</v>
      </c>
      <c r="AQ170" s="71">
        <v>50</v>
      </c>
      <c r="AR170" s="72">
        <v>200</v>
      </c>
      <c r="AS170" s="72" t="s">
        <v>790</v>
      </c>
      <c r="AT170" s="72" t="s">
        <v>791</v>
      </c>
      <c r="AU170" s="55" t="s">
        <v>790</v>
      </c>
      <c r="AV170" s="55" t="s">
        <v>791</v>
      </c>
      <c r="AW170" s="55" t="s">
        <v>790</v>
      </c>
      <c r="AX170" s="55" t="s">
        <v>791</v>
      </c>
      <c r="AY170" s="48" t="s">
        <v>789</v>
      </c>
      <c r="AZ170" s="48" t="s">
        <v>275</v>
      </c>
      <c r="BA170" s="44" t="s">
        <v>789</v>
      </c>
      <c r="BB170" s="44" t="s">
        <v>275</v>
      </c>
      <c r="BC170" s="57" t="s">
        <v>790</v>
      </c>
      <c r="BD170" s="57" t="s">
        <v>791</v>
      </c>
      <c r="BE170" s="57" t="s">
        <v>791</v>
      </c>
      <c r="BF170" s="57" t="s">
        <v>791</v>
      </c>
      <c r="BG170" s="61" t="s">
        <v>790</v>
      </c>
      <c r="BH170" s="61" t="s">
        <v>791</v>
      </c>
      <c r="BI170" s="61" t="s">
        <v>791</v>
      </c>
      <c r="BJ170" s="61" t="s">
        <v>791</v>
      </c>
      <c r="BK170" s="65" t="s">
        <v>790</v>
      </c>
      <c r="BL170" s="65" t="s">
        <v>792</v>
      </c>
      <c r="BM170" s="66" t="s">
        <v>276</v>
      </c>
      <c r="BN170" s="66"/>
    </row>
    <row r="171" spans="1:266" ht="35.1" customHeight="1" x14ac:dyDescent="0.2">
      <c r="A171" s="33" t="s">
        <v>337</v>
      </c>
      <c r="B171" s="125"/>
      <c r="C171" s="33" t="s">
        <v>413</v>
      </c>
      <c r="D171" s="33" t="s">
        <v>413</v>
      </c>
      <c r="E171" s="126">
        <v>1586</v>
      </c>
      <c r="F171" s="22"/>
      <c r="G171" s="22"/>
      <c r="H171" s="22"/>
      <c r="I171" s="22"/>
      <c r="J171" s="142"/>
      <c r="K171" s="142"/>
      <c r="L171" s="142"/>
      <c r="M171" s="142"/>
      <c r="N171" s="165"/>
      <c r="O171" s="22"/>
      <c r="P171" s="22"/>
      <c r="Q171" s="22" t="str">
        <f>IFERROR(VLOOKUP(A171,'[1]Compil Arr.Eval+Surv'!$C$2:$M$187,11,FALSE),"")</f>
        <v>SPAS Cat. B</v>
      </c>
      <c r="R171" s="98"/>
      <c r="S171" s="98"/>
      <c r="T171" s="98" t="str">
        <f>IF(J171&lt;&gt;"","Etat chimique",IFERROR(VLOOKUP(A171,'[1]Compil Arr.Eval+Surv'!$C$2:$M$187,11,FALSE),""))</f>
        <v>SPAS Cat. B</v>
      </c>
      <c r="U171" s="39" t="s">
        <v>790</v>
      </c>
      <c r="V171" s="39" t="s">
        <v>790</v>
      </c>
      <c r="W171" s="39" t="s">
        <v>790</v>
      </c>
      <c r="X171" s="39" t="s">
        <v>790</v>
      </c>
      <c r="Y171" s="39" t="s">
        <v>790</v>
      </c>
      <c r="Z171" s="39" t="s">
        <v>790</v>
      </c>
      <c r="AA171" s="42" t="s">
        <v>928</v>
      </c>
      <c r="AB171" s="42" t="s">
        <v>917</v>
      </c>
      <c r="AC171" s="42">
        <v>41012</v>
      </c>
      <c r="AD171" s="86" t="s">
        <v>276</v>
      </c>
      <c r="AE171" s="86">
        <v>1.4999999999999999E-2</v>
      </c>
      <c r="AF171" s="86" t="s">
        <v>1234</v>
      </c>
      <c r="AG171" s="149">
        <v>1.4999999999999999E-2</v>
      </c>
      <c r="AH171" s="86">
        <v>0.16</v>
      </c>
      <c r="AI171" s="86">
        <v>1.6250000000000001E-2</v>
      </c>
      <c r="AJ171" s="86" t="s">
        <v>1211</v>
      </c>
      <c r="AK171" s="86">
        <v>2E-3</v>
      </c>
      <c r="AL171" s="86" t="s">
        <v>854</v>
      </c>
      <c r="AM171" s="86">
        <v>1.6E-2</v>
      </c>
      <c r="AN171" s="86">
        <v>2E-3</v>
      </c>
      <c r="AO171" s="86" t="s">
        <v>854</v>
      </c>
      <c r="AP171" s="86" t="s">
        <v>818</v>
      </c>
      <c r="AQ171" s="71">
        <v>100</v>
      </c>
      <c r="AR171" s="72">
        <v>0.02</v>
      </c>
      <c r="AS171" s="72">
        <v>1000</v>
      </c>
      <c r="AT171" s="72">
        <v>0.16</v>
      </c>
      <c r="AU171" s="55">
        <v>1000</v>
      </c>
      <c r="AV171" s="55">
        <v>2E-3</v>
      </c>
      <c r="AW171" s="55">
        <v>10000</v>
      </c>
      <c r="AX171" s="55">
        <v>1.6E-2</v>
      </c>
      <c r="AY171" s="48">
        <v>50</v>
      </c>
      <c r="AZ171" s="48">
        <v>100</v>
      </c>
      <c r="BA171" s="44">
        <v>500</v>
      </c>
      <c r="BB171" s="44">
        <v>10</v>
      </c>
      <c r="BC171" s="57">
        <v>300</v>
      </c>
      <c r="BD171" s="76">
        <v>13</v>
      </c>
      <c r="BE171" s="130">
        <v>1.6250000000000001E-2</v>
      </c>
      <c r="BF171" s="130">
        <v>1.6250000000000001E-2</v>
      </c>
      <c r="BG171" s="61">
        <v>10000</v>
      </c>
      <c r="BH171" s="61">
        <v>12</v>
      </c>
      <c r="BI171" s="82">
        <v>1.4999999999999999E-2</v>
      </c>
      <c r="BJ171" s="82">
        <v>1.4999999999999999E-2</v>
      </c>
      <c r="BK171" s="65">
        <v>10000</v>
      </c>
      <c r="BL171" s="65">
        <v>0.7</v>
      </c>
      <c r="BM171" s="65" t="s">
        <v>1156</v>
      </c>
      <c r="BN171" s="65"/>
    </row>
    <row r="172" spans="1:266" ht="35.1" customHeight="1" x14ac:dyDescent="0.2">
      <c r="A172" s="33" t="s">
        <v>933</v>
      </c>
      <c r="B172" s="125"/>
      <c r="C172" s="33" t="s">
        <v>1357</v>
      </c>
      <c r="D172" s="33" t="s">
        <v>945</v>
      </c>
      <c r="E172" s="126">
        <v>1164</v>
      </c>
      <c r="F172" s="22"/>
      <c r="G172" s="22"/>
      <c r="H172" s="22"/>
      <c r="I172" s="22"/>
      <c r="J172" s="142"/>
      <c r="K172" s="142"/>
      <c r="L172" s="142"/>
      <c r="M172" s="142"/>
      <c r="N172" s="165"/>
      <c r="O172" s="22"/>
      <c r="P172" s="22"/>
      <c r="Q172" s="22" t="str">
        <f>IFERROR(VLOOKUP(A172,'[1]Compil Arr.Eval+Surv'!$C$2:$M$187,11,FALSE),"")</f>
        <v/>
      </c>
      <c r="R172" s="98"/>
      <c r="S172" s="98"/>
      <c r="T172" s="98" t="str">
        <f>IF(J172&lt;&gt;"","Etat chimique",IFERROR(VLOOKUP(A172,'[1]Compil Arr.Eval+Surv'!$C$2:$M$187,11,FALSE),""))</f>
        <v/>
      </c>
      <c r="U172" s="39" t="s">
        <v>790</v>
      </c>
      <c r="V172" s="39" t="s">
        <v>790</v>
      </c>
      <c r="W172" s="39" t="s">
        <v>790</v>
      </c>
      <c r="X172" s="39" t="s">
        <v>790</v>
      </c>
      <c r="Y172" s="39" t="s">
        <v>790</v>
      </c>
      <c r="Z172" s="39" t="s">
        <v>790</v>
      </c>
      <c r="AA172" s="42" t="s">
        <v>928</v>
      </c>
      <c r="AB172" s="42" t="s">
        <v>914</v>
      </c>
      <c r="AC172" s="42">
        <v>40088</v>
      </c>
      <c r="AD172" s="86" t="s">
        <v>276</v>
      </c>
      <c r="AE172" s="86">
        <v>0.3</v>
      </c>
      <c r="AF172" s="86" t="s">
        <v>1234</v>
      </c>
      <c r="AG172" s="149">
        <v>0.3</v>
      </c>
      <c r="AH172" s="86">
        <v>12</v>
      </c>
      <c r="AI172" s="86">
        <v>0.6</v>
      </c>
      <c r="AJ172" s="86" t="s">
        <v>1211</v>
      </c>
      <c r="AK172" s="86" t="s">
        <v>791</v>
      </c>
      <c r="AL172" s="86" t="s">
        <v>790</v>
      </c>
      <c r="AM172" s="86" t="s">
        <v>791</v>
      </c>
      <c r="AN172" s="86" t="s">
        <v>275</v>
      </c>
      <c r="AO172" s="86" t="s">
        <v>790</v>
      </c>
      <c r="AP172" s="86" t="s">
        <v>818</v>
      </c>
      <c r="AQ172" s="72">
        <v>50</v>
      </c>
      <c r="AR172" s="72">
        <v>6</v>
      </c>
      <c r="AS172" s="72">
        <v>100</v>
      </c>
      <c r="AT172" s="72">
        <v>12</v>
      </c>
      <c r="AU172" s="55" t="s">
        <v>790</v>
      </c>
      <c r="AV172" s="55" t="s">
        <v>791</v>
      </c>
      <c r="AW172" s="55" t="s">
        <v>790</v>
      </c>
      <c r="AX172" s="55" t="s">
        <v>791</v>
      </c>
      <c r="AY172" s="48" t="s">
        <v>789</v>
      </c>
      <c r="AZ172" s="48">
        <v>1919</v>
      </c>
      <c r="BA172" s="44" t="s">
        <v>789</v>
      </c>
      <c r="BB172" s="44" t="s">
        <v>275</v>
      </c>
      <c r="BC172" s="57">
        <v>90</v>
      </c>
      <c r="BD172" s="57">
        <v>467</v>
      </c>
      <c r="BE172" s="75">
        <v>0.6</v>
      </c>
      <c r="BF172" s="75" t="s">
        <v>791</v>
      </c>
      <c r="BG172" s="61">
        <v>100</v>
      </c>
      <c r="BH172" s="61">
        <v>20</v>
      </c>
      <c r="BI172" s="80">
        <v>0.3</v>
      </c>
      <c r="BJ172" s="80" t="s">
        <v>791</v>
      </c>
      <c r="BK172" s="65">
        <f>BG172</f>
        <v>100</v>
      </c>
      <c r="BL172" s="65">
        <v>12</v>
      </c>
      <c r="BM172" s="65" t="s">
        <v>1156</v>
      </c>
      <c r="BN172" s="65"/>
    </row>
    <row r="173" spans="1:266" ht="35.1" customHeight="1" x14ac:dyDescent="0.2">
      <c r="A173" s="33" t="s">
        <v>934</v>
      </c>
      <c r="B173" s="125"/>
      <c r="C173" s="33" t="s">
        <v>1358</v>
      </c>
      <c r="D173" s="33" t="s">
        <v>944</v>
      </c>
      <c r="E173" s="126">
        <v>1166</v>
      </c>
      <c r="F173" s="22"/>
      <c r="G173" s="22"/>
      <c r="H173" s="22"/>
      <c r="I173" s="22"/>
      <c r="J173" s="142"/>
      <c r="K173" s="142"/>
      <c r="L173" s="142"/>
      <c r="M173" s="142"/>
      <c r="N173" s="165"/>
      <c r="O173" s="22"/>
      <c r="P173" s="22"/>
      <c r="Q173" s="22" t="str">
        <f>IFERROR(VLOOKUP(A173,'[1]Compil Arr.Eval+Surv'!$C$2:$M$187,11,FALSE),"")</f>
        <v/>
      </c>
      <c r="R173" s="98"/>
      <c r="S173" s="98"/>
      <c r="T173" s="98" t="str">
        <f>IF(J173&lt;&gt;"","Etat chimique",IFERROR(VLOOKUP(A173,'[1]Compil Arr.Eval+Surv'!$C$2:$M$187,11,FALSE),""))</f>
        <v/>
      </c>
      <c r="U173" s="39" t="s">
        <v>790</v>
      </c>
      <c r="V173" s="39" t="s">
        <v>790</v>
      </c>
      <c r="W173" s="39" t="s">
        <v>790</v>
      </c>
      <c r="X173" s="39" t="s">
        <v>790</v>
      </c>
      <c r="Y173" s="39" t="s">
        <v>790</v>
      </c>
      <c r="Z173" s="39" t="s">
        <v>790</v>
      </c>
      <c r="AA173" s="42" t="s">
        <v>928</v>
      </c>
      <c r="AB173" s="42" t="s">
        <v>914</v>
      </c>
      <c r="AC173" s="42">
        <v>40002</v>
      </c>
      <c r="AD173" s="86" t="s">
        <v>276</v>
      </c>
      <c r="AE173" s="86">
        <v>1</v>
      </c>
      <c r="AF173" s="86" t="s">
        <v>1234</v>
      </c>
      <c r="AG173" s="149">
        <v>1</v>
      </c>
      <c r="AH173" s="86">
        <v>70</v>
      </c>
      <c r="AI173" s="86">
        <v>11</v>
      </c>
      <c r="AJ173" s="86" t="s">
        <v>1211</v>
      </c>
      <c r="AK173" s="86" t="s">
        <v>791</v>
      </c>
      <c r="AL173" s="86" t="s">
        <v>790</v>
      </c>
      <c r="AM173" s="86" t="s">
        <v>791</v>
      </c>
      <c r="AN173" s="86" t="s">
        <v>275</v>
      </c>
      <c r="AO173" s="86" t="s">
        <v>790</v>
      </c>
      <c r="AP173" s="86" t="s">
        <v>818</v>
      </c>
      <c r="AQ173" s="72">
        <v>10</v>
      </c>
      <c r="AR173" s="72">
        <v>20</v>
      </c>
      <c r="AS173" s="72">
        <v>10</v>
      </c>
      <c r="AT173" s="72">
        <v>70</v>
      </c>
      <c r="AU173" s="55" t="s">
        <v>790</v>
      </c>
      <c r="AV173" s="55" t="s">
        <v>791</v>
      </c>
      <c r="AW173" s="55" t="s">
        <v>790</v>
      </c>
      <c r="AX173" s="55" t="s">
        <v>791</v>
      </c>
      <c r="AY173" s="48" t="s">
        <v>789</v>
      </c>
      <c r="AZ173" s="48">
        <v>972</v>
      </c>
      <c r="BA173" s="44" t="s">
        <v>789</v>
      </c>
      <c r="BB173" s="44" t="s">
        <v>275</v>
      </c>
      <c r="BC173" s="57">
        <v>90</v>
      </c>
      <c r="BD173" s="57">
        <v>3150</v>
      </c>
      <c r="BE173" s="75">
        <v>11</v>
      </c>
      <c r="BF173" s="75" t="s">
        <v>791</v>
      </c>
      <c r="BG173" s="61">
        <v>100</v>
      </c>
      <c r="BH173" s="61">
        <v>426</v>
      </c>
      <c r="BI173" s="80">
        <v>1</v>
      </c>
      <c r="BJ173" s="80" t="s">
        <v>791</v>
      </c>
      <c r="BK173" s="65">
        <f>BG173</f>
        <v>100</v>
      </c>
      <c r="BL173" s="65">
        <v>24</v>
      </c>
      <c r="BM173" s="65" t="s">
        <v>1156</v>
      </c>
      <c r="BN173" s="65"/>
    </row>
    <row r="174" spans="1:266" ht="35.1" customHeight="1" x14ac:dyDescent="0.2">
      <c r="A174" s="33" t="s">
        <v>338</v>
      </c>
      <c r="B174" s="125"/>
      <c r="C174" s="34" t="s">
        <v>641</v>
      </c>
      <c r="D174" s="34" t="s">
        <v>641</v>
      </c>
      <c r="E174" s="126">
        <v>1741</v>
      </c>
      <c r="F174" s="22"/>
      <c r="G174" s="22"/>
      <c r="H174" s="22"/>
      <c r="I174" s="22"/>
      <c r="J174" s="142"/>
      <c r="K174" s="142"/>
      <c r="L174" s="142"/>
      <c r="M174" s="142"/>
      <c r="N174" s="165"/>
      <c r="O174" s="22"/>
      <c r="P174" s="22"/>
      <c r="Q174" s="22" t="str">
        <f>IFERROR(VLOOKUP(A174,'[1]Compil Arr.Eval+Surv'!$C$2:$M$187,11,FALSE),"")</f>
        <v/>
      </c>
      <c r="R174" s="98"/>
      <c r="S174" s="98"/>
      <c r="T174" s="98" t="str">
        <f>IF(J174&lt;&gt;"","Etat chimique",IFERROR(VLOOKUP(A174,'[1]Compil Arr.Eval+Surv'!$C$2:$M$187,11,FALSE),""))</f>
        <v/>
      </c>
      <c r="U174" s="39" t="s">
        <v>790</v>
      </c>
      <c r="V174" s="39" t="s">
        <v>790</v>
      </c>
      <c r="W174" s="39" t="s">
        <v>790</v>
      </c>
      <c r="X174" s="39" t="s">
        <v>790</v>
      </c>
      <c r="Y174" s="39" t="s">
        <v>790</v>
      </c>
      <c r="Z174" s="39" t="s">
        <v>790</v>
      </c>
      <c r="AA174" s="42" t="s">
        <v>928</v>
      </c>
      <c r="AB174" s="42" t="s">
        <v>918</v>
      </c>
      <c r="AC174" s="42">
        <v>41376</v>
      </c>
      <c r="AD174" s="86" t="s">
        <v>276</v>
      </c>
      <c r="AE174" s="86" t="s">
        <v>791</v>
      </c>
      <c r="AF174" s="86" t="s">
        <v>790</v>
      </c>
      <c r="AG174" s="149" t="s">
        <v>791</v>
      </c>
      <c r="AH174" s="86">
        <v>5</v>
      </c>
      <c r="AI174" s="86" t="s">
        <v>275</v>
      </c>
      <c r="AJ174" s="86" t="s">
        <v>790</v>
      </c>
      <c r="AK174" s="86" t="s">
        <v>791</v>
      </c>
      <c r="AL174" s="86" t="s">
        <v>790</v>
      </c>
      <c r="AM174" s="86">
        <v>0.5</v>
      </c>
      <c r="AN174" s="86" t="s">
        <v>275</v>
      </c>
      <c r="AO174" s="86" t="s">
        <v>790</v>
      </c>
      <c r="AP174" s="86" t="s">
        <v>818</v>
      </c>
      <c r="AQ174" s="71">
        <v>1000</v>
      </c>
      <c r="AR174" s="72">
        <v>0.5</v>
      </c>
      <c r="AS174" s="72">
        <v>100</v>
      </c>
      <c r="AT174" s="72">
        <v>5</v>
      </c>
      <c r="AU174" s="55">
        <v>10000</v>
      </c>
      <c r="AV174" s="55">
        <v>0.05</v>
      </c>
      <c r="AW174" s="55">
        <v>1000</v>
      </c>
      <c r="AX174" s="55">
        <v>0.5</v>
      </c>
      <c r="AY174" s="48" t="s">
        <v>789</v>
      </c>
      <c r="AZ174" s="48">
        <v>188.02500000000003</v>
      </c>
      <c r="BA174" s="44" t="s">
        <v>789</v>
      </c>
      <c r="BB174" s="44">
        <v>18.802500000000006</v>
      </c>
      <c r="BC174" s="57" t="s">
        <v>790</v>
      </c>
      <c r="BD174" s="57" t="s">
        <v>791</v>
      </c>
      <c r="BE174" s="57" t="s">
        <v>275</v>
      </c>
      <c r="BF174" s="57" t="s">
        <v>275</v>
      </c>
      <c r="BG174" s="61" t="s">
        <v>1074</v>
      </c>
      <c r="BH174" s="82">
        <v>0.13400000000000001</v>
      </c>
      <c r="BI174" s="78">
        <v>6.291079812206573E-4</v>
      </c>
      <c r="BJ174" s="78">
        <v>6.291079812206573E-4</v>
      </c>
      <c r="BK174" s="65" t="s">
        <v>1076</v>
      </c>
      <c r="BL174" s="65">
        <v>7.7000000000000002E-3</v>
      </c>
      <c r="BM174" s="65" t="s">
        <v>1156</v>
      </c>
      <c r="BN174" s="65"/>
      <c r="BO174" s="23"/>
      <c r="BP174" s="23"/>
      <c r="BQ174" s="23"/>
      <c r="BR174" s="23"/>
      <c r="BS174" s="23"/>
      <c r="BT174" s="23"/>
      <c r="BU174" s="23"/>
      <c r="BV174" s="23"/>
      <c r="BW174" s="23"/>
      <c r="BX174" s="23"/>
      <c r="BY174" s="23"/>
      <c r="BZ174" s="23"/>
      <c r="CA174" s="23"/>
      <c r="CB174" s="23"/>
      <c r="CC174" s="23"/>
      <c r="CD174" s="23"/>
      <c r="CE174" s="23"/>
      <c r="CF174" s="23"/>
      <c r="CG174" s="23"/>
      <c r="CH174" s="23"/>
      <c r="CI174" s="23"/>
      <c r="CJ174" s="23"/>
      <c r="CK174" s="23"/>
      <c r="CL174" s="23"/>
      <c r="CM174" s="23"/>
      <c r="CN174" s="23"/>
      <c r="CO174" s="23"/>
      <c r="CP174" s="23"/>
      <c r="CQ174" s="23"/>
      <c r="CR174" s="23"/>
      <c r="CS174" s="23"/>
      <c r="CT174" s="23"/>
      <c r="CU174" s="23"/>
      <c r="CV174" s="23"/>
      <c r="CW174" s="23"/>
      <c r="CX174" s="23"/>
      <c r="CY174" s="23"/>
      <c r="CZ174" s="23"/>
      <c r="DA174" s="23"/>
      <c r="DB174" s="23"/>
      <c r="DC174" s="23"/>
      <c r="DD174" s="23"/>
      <c r="DE174" s="23"/>
      <c r="DF174" s="23"/>
      <c r="DG174" s="23"/>
      <c r="DH174" s="23"/>
      <c r="DI174" s="23"/>
      <c r="DJ174" s="23"/>
      <c r="DK174" s="23"/>
      <c r="DL174" s="23"/>
      <c r="DM174" s="23"/>
      <c r="DN174" s="23"/>
      <c r="DO174" s="23"/>
      <c r="DP174" s="23"/>
      <c r="DQ174" s="23"/>
      <c r="DR174" s="23"/>
      <c r="DS174" s="23"/>
      <c r="DT174" s="23"/>
      <c r="DU174" s="23"/>
      <c r="DV174" s="23"/>
      <c r="DW174" s="23"/>
      <c r="DX174" s="23"/>
      <c r="DY174" s="23"/>
      <c r="DZ174" s="23"/>
      <c r="EA174" s="23"/>
      <c r="EB174" s="23"/>
      <c r="EC174" s="23"/>
      <c r="ED174" s="23"/>
      <c r="EE174" s="23"/>
      <c r="EF174" s="23"/>
      <c r="EG174" s="23"/>
      <c r="EH174" s="23"/>
      <c r="EI174" s="23"/>
      <c r="EJ174" s="23"/>
      <c r="EK174" s="23"/>
      <c r="EL174" s="23"/>
      <c r="EM174" s="23"/>
      <c r="EN174" s="23"/>
      <c r="EO174" s="23"/>
      <c r="EP174" s="23"/>
      <c r="EQ174" s="23"/>
      <c r="ER174" s="23"/>
      <c r="ES174" s="23"/>
      <c r="ET174" s="23"/>
      <c r="EU174" s="23"/>
      <c r="EV174" s="23"/>
      <c r="EW174" s="23"/>
      <c r="EX174" s="23"/>
      <c r="EY174" s="23"/>
      <c r="EZ174" s="23"/>
      <c r="FA174" s="23"/>
      <c r="FB174" s="23"/>
      <c r="FC174" s="23"/>
      <c r="FD174" s="23"/>
      <c r="FE174" s="23"/>
      <c r="FF174" s="23"/>
      <c r="FG174" s="23"/>
      <c r="FH174" s="23"/>
      <c r="FI174" s="23"/>
      <c r="FJ174" s="23"/>
      <c r="FK174" s="23"/>
      <c r="FL174" s="23"/>
      <c r="FM174" s="23"/>
      <c r="FN174" s="23"/>
      <c r="FO174" s="23"/>
      <c r="FP174" s="23"/>
      <c r="FQ174" s="23"/>
      <c r="FR174" s="23"/>
      <c r="FS174" s="23"/>
      <c r="FT174" s="23"/>
      <c r="FU174" s="23"/>
      <c r="FV174" s="23"/>
      <c r="FW174" s="23"/>
      <c r="FX174" s="23"/>
      <c r="FY174" s="23"/>
      <c r="FZ174" s="23"/>
      <c r="GA174" s="23"/>
      <c r="GB174" s="23"/>
      <c r="GC174" s="23"/>
      <c r="GD174" s="23"/>
      <c r="GE174" s="23"/>
      <c r="GF174" s="23"/>
      <c r="GG174" s="23"/>
      <c r="GH174" s="23"/>
      <c r="GI174" s="23"/>
      <c r="GJ174" s="23"/>
      <c r="GK174" s="23"/>
      <c r="GL174" s="23"/>
      <c r="GM174" s="23"/>
      <c r="GN174" s="23"/>
      <c r="GO174" s="23"/>
      <c r="GP174" s="23"/>
      <c r="GQ174" s="23"/>
      <c r="GR174" s="23"/>
      <c r="GS174" s="23"/>
      <c r="GT174" s="23"/>
      <c r="GU174" s="23"/>
      <c r="GV174" s="23"/>
      <c r="GW174" s="23"/>
      <c r="GX174" s="23"/>
      <c r="GY174" s="23"/>
      <c r="GZ174" s="23"/>
      <c r="HA174" s="23"/>
      <c r="HB174" s="23"/>
      <c r="HC174" s="23"/>
      <c r="HD174" s="23"/>
      <c r="HE174" s="23"/>
      <c r="HF174" s="23"/>
      <c r="HG174" s="23"/>
      <c r="HH174" s="23"/>
      <c r="HI174" s="23"/>
      <c r="HJ174" s="23"/>
      <c r="HK174" s="23"/>
      <c r="HL174" s="23"/>
      <c r="HM174" s="23"/>
      <c r="HN174" s="23"/>
      <c r="HO174" s="23"/>
      <c r="HP174" s="23"/>
      <c r="HQ174" s="23"/>
      <c r="HR174" s="23"/>
      <c r="HS174" s="23"/>
      <c r="HT174" s="23"/>
      <c r="HU174" s="23"/>
      <c r="HV174" s="23"/>
      <c r="HW174" s="23"/>
      <c r="HX174" s="23"/>
      <c r="HY174" s="23"/>
      <c r="HZ174" s="23"/>
      <c r="IA174" s="23"/>
      <c r="IB174" s="23"/>
      <c r="IC174" s="23"/>
      <c r="ID174" s="23"/>
      <c r="IE174" s="23"/>
      <c r="IF174" s="23"/>
      <c r="IG174" s="23"/>
      <c r="IH174" s="23"/>
      <c r="II174" s="23"/>
      <c r="IJ174" s="23"/>
      <c r="IK174" s="23"/>
      <c r="IL174" s="23"/>
      <c r="IM174" s="23"/>
      <c r="IN174" s="23"/>
      <c r="IO174" s="23"/>
      <c r="IP174" s="23"/>
      <c r="IQ174" s="23"/>
      <c r="IR174" s="23"/>
      <c r="IS174" s="23"/>
      <c r="IT174" s="23"/>
      <c r="IU174" s="23"/>
      <c r="IV174" s="23"/>
      <c r="IW174" s="23"/>
      <c r="IX174" s="23"/>
      <c r="IY174" s="23"/>
      <c r="IZ174" s="23"/>
      <c r="JA174" s="23"/>
      <c r="JB174" s="23"/>
      <c r="JC174" s="23"/>
      <c r="JD174" s="23"/>
      <c r="JE174" s="23"/>
      <c r="JF174" s="23"/>
    </row>
    <row r="175" spans="1:266" ht="35.1" customHeight="1" x14ac:dyDescent="0.2">
      <c r="A175" s="33" t="s">
        <v>339</v>
      </c>
      <c r="B175" s="125"/>
      <c r="C175" s="33" t="s">
        <v>340</v>
      </c>
      <c r="D175" s="33" t="s">
        <v>340</v>
      </c>
      <c r="E175" s="126">
        <v>2782</v>
      </c>
      <c r="F175" s="22"/>
      <c r="G175" s="22"/>
      <c r="H175" s="22"/>
      <c r="I175" s="22"/>
      <c r="J175" s="142"/>
      <c r="K175" s="142"/>
      <c r="L175" s="142"/>
      <c r="M175" s="142"/>
      <c r="N175" s="165"/>
      <c r="O175" s="22"/>
      <c r="P175" s="22"/>
      <c r="Q175" s="22" t="str">
        <f>IFERROR(VLOOKUP(A175,'[1]Compil Arr.Eval+Surv'!$C$2:$M$187,11,FALSE),"")</f>
        <v/>
      </c>
      <c r="R175" s="98"/>
      <c r="S175" s="98"/>
      <c r="T175" s="98" t="str">
        <f>IF(J175&lt;&gt;"","Etat chimique",IFERROR(VLOOKUP(A175,'[1]Compil Arr.Eval+Surv'!$C$2:$M$187,11,FALSE),""))</f>
        <v/>
      </c>
      <c r="U175" s="39" t="s">
        <v>790</v>
      </c>
      <c r="V175" s="39" t="s">
        <v>790</v>
      </c>
      <c r="W175" s="39" t="s">
        <v>790</v>
      </c>
      <c r="X175" s="39" t="s">
        <v>790</v>
      </c>
      <c r="Y175" s="39" t="s">
        <v>790</v>
      </c>
      <c r="Z175" s="39" t="s">
        <v>790</v>
      </c>
      <c r="AA175" s="42" t="s">
        <v>928</v>
      </c>
      <c r="AB175" s="42" t="s">
        <v>917</v>
      </c>
      <c r="AC175" s="42">
        <v>41012</v>
      </c>
      <c r="AD175" s="86" t="s">
        <v>276</v>
      </c>
      <c r="AE175" s="86" t="s">
        <v>791</v>
      </c>
      <c r="AF175" s="86" t="s">
        <v>790</v>
      </c>
      <c r="AG175" s="149" t="s">
        <v>791</v>
      </c>
      <c r="AH175" s="86" t="s">
        <v>275</v>
      </c>
      <c r="AI175" s="86" t="s">
        <v>275</v>
      </c>
      <c r="AJ175" s="86" t="s">
        <v>790</v>
      </c>
      <c r="AK175" s="86" t="s">
        <v>791</v>
      </c>
      <c r="AL175" s="86" t="s">
        <v>790</v>
      </c>
      <c r="AM175" s="86" t="s">
        <v>275</v>
      </c>
      <c r="AN175" s="86" t="s">
        <v>275</v>
      </c>
      <c r="AO175" s="86" t="s">
        <v>790</v>
      </c>
      <c r="AP175" s="86" t="s">
        <v>818</v>
      </c>
      <c r="AQ175" s="72" t="s">
        <v>790</v>
      </c>
      <c r="AR175" s="72" t="s">
        <v>275</v>
      </c>
      <c r="AS175" s="72" t="s">
        <v>790</v>
      </c>
      <c r="AT175" s="72" t="s">
        <v>275</v>
      </c>
      <c r="AU175" s="55" t="s">
        <v>790</v>
      </c>
      <c r="AV175" s="55" t="s">
        <v>275</v>
      </c>
      <c r="AW175" s="55" t="s">
        <v>790</v>
      </c>
      <c r="AX175" s="55" t="s">
        <v>275</v>
      </c>
      <c r="AY175" s="48" t="s">
        <v>789</v>
      </c>
      <c r="AZ175" s="48" t="s">
        <v>275</v>
      </c>
      <c r="BA175" s="44" t="s">
        <v>789</v>
      </c>
      <c r="BB175" s="44" t="s">
        <v>275</v>
      </c>
      <c r="BC175" s="57">
        <v>30</v>
      </c>
      <c r="BD175" s="57">
        <v>13333</v>
      </c>
      <c r="BE175" s="76">
        <v>1111.0833333333333</v>
      </c>
      <c r="BF175" s="76">
        <v>1111.0833333333333</v>
      </c>
      <c r="BG175" s="61">
        <v>1000</v>
      </c>
      <c r="BH175" s="61">
        <v>2434.7800000000002</v>
      </c>
      <c r="BI175" s="80">
        <v>202.89833333333334</v>
      </c>
      <c r="BJ175" s="80">
        <v>202.89833333333334</v>
      </c>
      <c r="BK175" s="83">
        <v>1000</v>
      </c>
      <c r="BL175" s="83">
        <v>140</v>
      </c>
      <c r="BM175" s="65" t="s">
        <v>1156</v>
      </c>
      <c r="BN175" s="65"/>
    </row>
    <row r="176" spans="1:266" ht="35.1" customHeight="1" x14ac:dyDescent="0.2">
      <c r="A176" s="33" t="s">
        <v>932</v>
      </c>
      <c r="B176" s="125"/>
      <c r="C176" s="33" t="s">
        <v>943</v>
      </c>
      <c r="D176" s="33" t="s">
        <v>1359</v>
      </c>
      <c r="E176" s="126">
        <v>1160</v>
      </c>
      <c r="F176" s="22"/>
      <c r="G176" s="22"/>
      <c r="H176" s="22"/>
      <c r="I176" s="22"/>
      <c r="J176" s="142"/>
      <c r="K176" s="142"/>
      <c r="L176" s="142"/>
      <c r="M176" s="142"/>
      <c r="N176" s="165"/>
      <c r="O176" s="22"/>
      <c r="P176" s="22"/>
      <c r="Q176" s="22" t="str">
        <f>IFERROR(VLOOKUP(A176,'[1]Compil Arr.Eval+Surv'!$C$2:$M$187,11,FALSE),"")</f>
        <v/>
      </c>
      <c r="R176" s="98"/>
      <c r="S176" s="98"/>
      <c r="T176" s="98" t="str">
        <f>IF(J176&lt;&gt;"","Etat chimique",IFERROR(VLOOKUP(A176,'[1]Compil Arr.Eval+Surv'!$C$2:$M$187,11,FALSE),""))</f>
        <v/>
      </c>
      <c r="U176" s="39" t="s">
        <v>790</v>
      </c>
      <c r="V176" s="39" t="s">
        <v>790</v>
      </c>
      <c r="W176" s="39" t="s">
        <v>790</v>
      </c>
      <c r="X176" s="39" t="s">
        <v>790</v>
      </c>
      <c r="Y176" s="39" t="s">
        <v>790</v>
      </c>
      <c r="Z176" s="39" t="s">
        <v>790</v>
      </c>
      <c r="AA176" s="42" t="s">
        <v>928</v>
      </c>
      <c r="AB176" s="42" t="s">
        <v>914</v>
      </c>
      <c r="AC176" s="42">
        <v>40088</v>
      </c>
      <c r="AD176" s="86" t="s">
        <v>276</v>
      </c>
      <c r="AE176" s="86" t="s">
        <v>791</v>
      </c>
      <c r="AF176" s="86" t="s">
        <v>790</v>
      </c>
      <c r="AG176" s="149" t="s">
        <v>791</v>
      </c>
      <c r="AH176" s="86">
        <v>920</v>
      </c>
      <c r="AI176" s="86" t="s">
        <v>275</v>
      </c>
      <c r="AJ176" s="86" t="s">
        <v>790</v>
      </c>
      <c r="AK176" s="86" t="s">
        <v>791</v>
      </c>
      <c r="AL176" s="86" t="s">
        <v>790</v>
      </c>
      <c r="AM176" s="86" t="s">
        <v>791</v>
      </c>
      <c r="AN176" s="86" t="s">
        <v>275</v>
      </c>
      <c r="AO176" s="86" t="s">
        <v>790</v>
      </c>
      <c r="AP176" s="86" t="s">
        <v>818</v>
      </c>
      <c r="AQ176" s="71">
        <v>1000</v>
      </c>
      <c r="AR176" s="72">
        <v>92</v>
      </c>
      <c r="AS176" s="72">
        <v>100</v>
      </c>
      <c r="AT176" s="72">
        <v>920</v>
      </c>
      <c r="AU176" s="55" t="s">
        <v>790</v>
      </c>
      <c r="AV176" s="55" t="s">
        <v>791</v>
      </c>
      <c r="AW176" s="55" t="s">
        <v>790</v>
      </c>
      <c r="AX176" s="55" t="s">
        <v>791</v>
      </c>
      <c r="AY176" s="48" t="s">
        <v>789</v>
      </c>
      <c r="AZ176" s="48">
        <v>607</v>
      </c>
      <c r="BA176" s="44" t="s">
        <v>789</v>
      </c>
      <c r="BB176" s="44" t="s">
        <v>275</v>
      </c>
      <c r="BC176" s="57" t="s">
        <v>790</v>
      </c>
      <c r="BD176" s="57" t="s">
        <v>275</v>
      </c>
      <c r="BE176" s="130" t="s">
        <v>275</v>
      </c>
      <c r="BF176" s="130" t="s">
        <v>275</v>
      </c>
      <c r="BG176" s="61" t="s">
        <v>753</v>
      </c>
      <c r="BH176" s="61">
        <v>11</v>
      </c>
      <c r="BI176" s="80">
        <v>2</v>
      </c>
      <c r="BJ176" s="82" t="s">
        <v>791</v>
      </c>
      <c r="BK176" s="65" t="s">
        <v>753</v>
      </c>
      <c r="BL176" s="65">
        <v>0.6</v>
      </c>
      <c r="BM176" s="65" t="s">
        <v>1156</v>
      </c>
      <c r="BN176" s="65"/>
    </row>
    <row r="177" spans="1:266" s="20" customFormat="1" ht="35.1" customHeight="1" x14ac:dyDescent="0.2">
      <c r="A177" s="33" t="s">
        <v>198</v>
      </c>
      <c r="B177" s="125"/>
      <c r="C177" s="33" t="s">
        <v>255</v>
      </c>
      <c r="D177" s="33" t="s">
        <v>1360</v>
      </c>
      <c r="E177" s="126">
        <v>1161</v>
      </c>
      <c r="F177" s="22">
        <v>10</v>
      </c>
      <c r="G177" s="22" t="s">
        <v>687</v>
      </c>
      <c r="H177" s="22">
        <v>10</v>
      </c>
      <c r="I177" s="22" t="s">
        <v>687</v>
      </c>
      <c r="J177" s="142">
        <v>10</v>
      </c>
      <c r="K177" s="142" t="s">
        <v>431</v>
      </c>
      <c r="L177" s="142"/>
      <c r="M177" s="142"/>
      <c r="N177" s="165" t="s">
        <v>276</v>
      </c>
      <c r="O177" s="22" t="s">
        <v>634</v>
      </c>
      <c r="P177" s="22" t="s">
        <v>634</v>
      </c>
      <c r="Q177" s="22" t="str">
        <f>IFERROR(VLOOKUP(A177,'[1]Compil Arr.Eval+Surv'!$C$2:$M$187,11,FALSE),"")</f>
        <v/>
      </c>
      <c r="R177" s="98"/>
      <c r="S177" s="98" t="s">
        <v>1262</v>
      </c>
      <c r="T177" s="98" t="str">
        <f>IF(J177&lt;&gt;"","Etat chimique",IFERROR(VLOOKUP(A177,'[1]Compil Arr.Eval+Surv'!$C$2:$M$187,11,FALSE),""))</f>
        <v>Etat chimique</v>
      </c>
      <c r="U177" s="39">
        <v>10</v>
      </c>
      <c r="V177" s="39">
        <v>10</v>
      </c>
      <c r="W177" s="39" t="s">
        <v>818</v>
      </c>
      <c r="X177" s="39" t="s">
        <v>818</v>
      </c>
      <c r="Y177" s="39" t="s">
        <v>818</v>
      </c>
      <c r="Z177" s="39" t="s">
        <v>790</v>
      </c>
      <c r="AA177" s="42" t="s">
        <v>1522</v>
      </c>
      <c r="AB177" s="42" t="s">
        <v>890</v>
      </c>
      <c r="AC177" s="42" t="s">
        <v>929</v>
      </c>
      <c r="AD177" s="86" t="s">
        <v>276</v>
      </c>
      <c r="AE177" s="86">
        <v>10</v>
      </c>
      <c r="AF177" s="86" t="s">
        <v>1235</v>
      </c>
      <c r="AG177" s="150">
        <v>3</v>
      </c>
      <c r="AH177" s="86">
        <v>1200</v>
      </c>
      <c r="AI177" s="86">
        <v>1060</v>
      </c>
      <c r="AJ177" s="86" t="s">
        <v>854</v>
      </c>
      <c r="AK177" s="86">
        <v>10</v>
      </c>
      <c r="AL177" s="86" t="s">
        <v>1235</v>
      </c>
      <c r="AM177" s="86">
        <v>1200</v>
      </c>
      <c r="AN177" s="86">
        <v>1060</v>
      </c>
      <c r="AO177" s="86" t="s">
        <v>854</v>
      </c>
      <c r="AP177" s="86" t="s">
        <v>818</v>
      </c>
      <c r="AQ177" s="72">
        <v>10</v>
      </c>
      <c r="AR177" s="72">
        <v>1060</v>
      </c>
      <c r="AS177" s="72">
        <v>10</v>
      </c>
      <c r="AT177" s="72">
        <v>1200</v>
      </c>
      <c r="AU177" s="55">
        <v>10</v>
      </c>
      <c r="AV177" s="55">
        <v>1060</v>
      </c>
      <c r="AW177" s="55">
        <v>10</v>
      </c>
      <c r="AX177" s="55">
        <v>1200</v>
      </c>
      <c r="AY177" s="48" t="s">
        <v>790</v>
      </c>
      <c r="AZ177" s="48" t="s">
        <v>791</v>
      </c>
      <c r="BA177" s="44" t="s">
        <v>790</v>
      </c>
      <c r="BB177" s="44" t="s">
        <v>791</v>
      </c>
      <c r="BC177" s="57" t="s">
        <v>790</v>
      </c>
      <c r="BD177" s="57" t="s">
        <v>1058</v>
      </c>
      <c r="BE177" s="76" t="s">
        <v>1058</v>
      </c>
      <c r="BF177" s="76" t="s">
        <v>1058</v>
      </c>
      <c r="BG177" s="61" t="s">
        <v>790</v>
      </c>
      <c r="BH177" s="61" t="s">
        <v>843</v>
      </c>
      <c r="BI177" s="80" t="s">
        <v>843</v>
      </c>
      <c r="BJ177" s="82" t="s">
        <v>843</v>
      </c>
      <c r="BK177" s="65" t="s">
        <v>790</v>
      </c>
      <c r="BL177" s="128">
        <v>3</v>
      </c>
      <c r="BM177" s="65" t="s">
        <v>1140</v>
      </c>
      <c r="BN177" s="65" t="s">
        <v>1517</v>
      </c>
      <c r="BO177" s="14"/>
      <c r="BP177" s="14"/>
      <c r="BQ177" s="14"/>
      <c r="BR177" s="14"/>
      <c r="BS177" s="14"/>
      <c r="BT177" s="14"/>
      <c r="BU177" s="14"/>
      <c r="BV177" s="14"/>
      <c r="BW177" s="14"/>
      <c r="BX177" s="14"/>
      <c r="BY177" s="14"/>
      <c r="BZ177" s="14"/>
      <c r="CA177" s="14"/>
      <c r="CB177" s="14"/>
      <c r="CC177" s="14"/>
      <c r="CD177" s="14"/>
      <c r="CE177" s="14"/>
      <c r="CF177" s="14"/>
      <c r="CG177" s="14"/>
      <c r="CH177" s="14"/>
      <c r="CI177" s="14"/>
      <c r="CJ177" s="14"/>
      <c r="CK177" s="14"/>
      <c r="CL177" s="14"/>
      <c r="CM177" s="14"/>
      <c r="CN177" s="14"/>
      <c r="CO177" s="14"/>
      <c r="CP177" s="14"/>
      <c r="CQ177" s="14"/>
      <c r="CR177" s="14"/>
      <c r="CS177" s="14"/>
      <c r="CT177" s="14"/>
      <c r="CU177" s="14"/>
      <c r="CV177" s="14"/>
      <c r="CW177" s="14"/>
      <c r="CX177" s="14"/>
      <c r="CY177" s="14"/>
      <c r="CZ177" s="14"/>
      <c r="DA177" s="14"/>
      <c r="DB177" s="14"/>
      <c r="DC177" s="14"/>
      <c r="DD177" s="14"/>
      <c r="DE177" s="14"/>
      <c r="DF177" s="14"/>
      <c r="DG177" s="14"/>
      <c r="DH177" s="14"/>
      <c r="DI177" s="14"/>
      <c r="DJ177" s="14"/>
      <c r="DK177" s="14"/>
      <c r="DL177" s="14"/>
      <c r="DM177" s="14"/>
      <c r="DN177" s="14"/>
      <c r="DO177" s="14"/>
      <c r="DP177" s="14"/>
      <c r="DQ177" s="14"/>
      <c r="DR177" s="14"/>
      <c r="DS177" s="14"/>
      <c r="DT177" s="14"/>
      <c r="DU177" s="14"/>
      <c r="DV177" s="14"/>
      <c r="DW177" s="14"/>
      <c r="DX177" s="14"/>
      <c r="DY177" s="14"/>
      <c r="DZ177" s="14"/>
      <c r="EA177" s="14"/>
      <c r="EB177" s="14"/>
      <c r="EC177" s="14"/>
      <c r="ED177" s="14"/>
      <c r="EE177" s="14"/>
      <c r="EF177" s="14"/>
      <c r="EG177" s="14"/>
      <c r="EH177" s="14"/>
      <c r="EI177" s="14"/>
      <c r="EJ177" s="14"/>
      <c r="EK177" s="14"/>
      <c r="EL177" s="14"/>
      <c r="EM177" s="14"/>
      <c r="EN177" s="14"/>
      <c r="EO177" s="14"/>
      <c r="EP177" s="14"/>
      <c r="EQ177" s="14"/>
      <c r="ER177" s="14"/>
      <c r="ES177" s="14"/>
      <c r="ET177" s="14"/>
      <c r="EU177" s="14"/>
      <c r="EV177" s="14"/>
      <c r="EW177" s="14"/>
      <c r="EX177" s="14"/>
      <c r="EY177" s="14"/>
      <c r="EZ177" s="14"/>
      <c r="FA177" s="14"/>
      <c r="FB177" s="14"/>
      <c r="FC177" s="14"/>
      <c r="FD177" s="14"/>
      <c r="FE177" s="14"/>
      <c r="FF177" s="14"/>
      <c r="FG177" s="14"/>
      <c r="FH177" s="14"/>
      <c r="FI177" s="14"/>
      <c r="FJ177" s="14"/>
      <c r="FK177" s="14"/>
      <c r="FL177" s="14"/>
      <c r="FM177" s="14"/>
      <c r="FN177" s="14"/>
      <c r="FO177" s="14"/>
      <c r="FP177" s="14"/>
      <c r="FQ177" s="14"/>
      <c r="FR177" s="14"/>
      <c r="FS177" s="14"/>
      <c r="FT177" s="14"/>
      <c r="FU177" s="14"/>
      <c r="FV177" s="14"/>
      <c r="FW177" s="14"/>
      <c r="FX177" s="14"/>
      <c r="FY177" s="14"/>
      <c r="FZ177" s="14"/>
      <c r="GA177" s="14"/>
      <c r="GB177" s="14"/>
      <c r="GC177" s="14"/>
      <c r="GD177" s="14"/>
      <c r="GE177" s="14"/>
      <c r="GF177" s="14"/>
      <c r="GG177" s="14"/>
      <c r="GH177" s="14"/>
      <c r="GI177" s="14"/>
      <c r="GJ177" s="14"/>
      <c r="GK177" s="14"/>
      <c r="GL177" s="14"/>
      <c r="GM177" s="14"/>
      <c r="GN177" s="14"/>
      <c r="GO177" s="14"/>
      <c r="GP177" s="14"/>
      <c r="GQ177" s="14"/>
      <c r="GR177" s="14"/>
      <c r="GS177" s="14"/>
      <c r="GT177" s="14"/>
      <c r="GU177" s="14"/>
      <c r="GV177" s="14"/>
      <c r="GW177" s="14"/>
      <c r="GX177" s="14"/>
      <c r="GY177" s="14"/>
      <c r="GZ177" s="14"/>
      <c r="HA177" s="14"/>
      <c r="HB177" s="14"/>
      <c r="HC177" s="14"/>
      <c r="HD177" s="14"/>
      <c r="HE177" s="14"/>
      <c r="HF177" s="14"/>
      <c r="HG177" s="14"/>
      <c r="HH177" s="14"/>
      <c r="HI177" s="14"/>
      <c r="HJ177" s="14"/>
      <c r="HK177" s="14"/>
      <c r="HL177" s="14"/>
      <c r="HM177" s="14"/>
      <c r="HN177" s="14"/>
      <c r="HO177" s="14"/>
      <c r="HP177" s="14"/>
      <c r="HQ177" s="14"/>
      <c r="HR177" s="14"/>
      <c r="HS177" s="14"/>
      <c r="HT177" s="14"/>
      <c r="HU177" s="14"/>
      <c r="HV177" s="14"/>
      <c r="HW177" s="14"/>
      <c r="HX177" s="14"/>
      <c r="HY177" s="14"/>
      <c r="HZ177" s="14"/>
      <c r="IA177" s="14"/>
      <c r="IB177" s="14"/>
      <c r="IC177" s="14"/>
      <c r="ID177" s="14"/>
      <c r="IE177" s="14"/>
      <c r="IF177" s="14"/>
      <c r="IG177" s="14"/>
      <c r="IH177" s="14"/>
      <c r="II177" s="14"/>
      <c r="IJ177" s="14"/>
      <c r="IK177" s="14"/>
      <c r="IL177" s="14"/>
      <c r="IM177" s="14"/>
      <c r="IN177" s="14"/>
      <c r="IO177" s="14"/>
      <c r="IP177" s="14"/>
      <c r="IQ177" s="14"/>
      <c r="IR177" s="14"/>
      <c r="IS177" s="14"/>
      <c r="IT177" s="14"/>
      <c r="IU177" s="14"/>
      <c r="IV177" s="14"/>
      <c r="IW177" s="14"/>
      <c r="IX177" s="14"/>
      <c r="IY177" s="14"/>
      <c r="IZ177" s="14"/>
      <c r="JA177" s="14"/>
      <c r="JB177" s="14"/>
      <c r="JC177" s="14"/>
      <c r="JD177" s="14"/>
      <c r="JE177" s="14"/>
      <c r="JF177" s="14"/>
    </row>
    <row r="178" spans="1:266" ht="35.1" customHeight="1" x14ac:dyDescent="0.2">
      <c r="A178" s="33" t="s">
        <v>342</v>
      </c>
      <c r="B178" s="125"/>
      <c r="C178" s="33" t="s">
        <v>343</v>
      </c>
      <c r="D178" s="33" t="s">
        <v>1361</v>
      </c>
      <c r="E178" s="126">
        <v>1163</v>
      </c>
      <c r="F178" s="22"/>
      <c r="G178" s="22"/>
      <c r="H178" s="22"/>
      <c r="I178" s="22"/>
      <c r="J178" s="142"/>
      <c r="K178" s="142"/>
      <c r="L178" s="142"/>
      <c r="M178" s="142"/>
      <c r="N178" s="165"/>
      <c r="O178" s="22"/>
      <c r="P178" s="22"/>
      <c r="Q178" s="22" t="str">
        <f>IFERROR(VLOOKUP(A178,'[1]Compil Arr.Eval+Surv'!$C$2:$M$187,11,FALSE),"")</f>
        <v/>
      </c>
      <c r="R178" s="98"/>
      <c r="S178" s="98"/>
      <c r="T178" s="98" t="str">
        <f>IF(J178&lt;&gt;"","Etat chimique",IFERROR(VLOOKUP(A178,'[1]Compil Arr.Eval+Surv'!$C$2:$M$187,11,FALSE),""))</f>
        <v/>
      </c>
      <c r="U178" s="39" t="s">
        <v>790</v>
      </c>
      <c r="V178" s="39" t="s">
        <v>790</v>
      </c>
      <c r="W178" s="39" t="s">
        <v>790</v>
      </c>
      <c r="X178" s="39" t="s">
        <v>790</v>
      </c>
      <c r="Y178" s="39" t="s">
        <v>790</v>
      </c>
      <c r="Z178" s="39" t="s">
        <v>790</v>
      </c>
      <c r="AA178" s="42" t="s">
        <v>928</v>
      </c>
      <c r="AB178" s="42" t="s">
        <v>914</v>
      </c>
      <c r="AC178" s="42">
        <v>40088</v>
      </c>
      <c r="AD178" s="86" t="s">
        <v>276</v>
      </c>
      <c r="AE178" s="86" t="s">
        <v>791</v>
      </c>
      <c r="AF178" s="86" t="s">
        <v>790</v>
      </c>
      <c r="AG178" s="149" t="s">
        <v>791</v>
      </c>
      <c r="AH178" s="86" t="s">
        <v>275</v>
      </c>
      <c r="AI178" s="86" t="s">
        <v>275</v>
      </c>
      <c r="AJ178" s="86" t="s">
        <v>790</v>
      </c>
      <c r="AK178" s="86" t="s">
        <v>791</v>
      </c>
      <c r="AL178" s="86" t="s">
        <v>790</v>
      </c>
      <c r="AM178" s="86" t="s">
        <v>791</v>
      </c>
      <c r="AN178" s="86" t="s">
        <v>275</v>
      </c>
      <c r="AO178" s="86" t="s">
        <v>790</v>
      </c>
      <c r="AP178" s="86" t="s">
        <v>818</v>
      </c>
      <c r="AQ178" s="72" t="s">
        <v>790</v>
      </c>
      <c r="AR178" s="72" t="s">
        <v>275</v>
      </c>
      <c r="AS178" s="72" t="s">
        <v>790</v>
      </c>
      <c r="AT178" s="72" t="s">
        <v>275</v>
      </c>
      <c r="AU178" s="55" t="s">
        <v>790</v>
      </c>
      <c r="AV178" s="55" t="s">
        <v>791</v>
      </c>
      <c r="AW178" s="55" t="s">
        <v>790</v>
      </c>
      <c r="AX178" s="55" t="s">
        <v>791</v>
      </c>
      <c r="AY178" s="48" t="s">
        <v>789</v>
      </c>
      <c r="AZ178" s="48" t="s">
        <v>275</v>
      </c>
      <c r="BA178" s="44" t="s">
        <v>789</v>
      </c>
      <c r="BB178" s="44" t="s">
        <v>275</v>
      </c>
      <c r="BC178" s="57">
        <v>90</v>
      </c>
      <c r="BD178" s="57">
        <v>1568</v>
      </c>
      <c r="BE178" s="76">
        <v>68.173913043478265</v>
      </c>
      <c r="BF178" s="76">
        <v>68.173913043478265</v>
      </c>
      <c r="BG178" s="61">
        <v>1000</v>
      </c>
      <c r="BH178" s="61">
        <v>1034.78</v>
      </c>
      <c r="BI178" s="79">
        <v>44.990434782608695</v>
      </c>
      <c r="BJ178" s="79">
        <v>44.990434782608695</v>
      </c>
      <c r="BK178" s="65">
        <v>1000</v>
      </c>
      <c r="BL178" s="128">
        <v>59.5</v>
      </c>
      <c r="BM178" s="65" t="s">
        <v>1156</v>
      </c>
      <c r="BN178" s="65"/>
    </row>
    <row r="179" spans="1:266" ht="35.1" customHeight="1" x14ac:dyDescent="0.2">
      <c r="A179" s="33" t="s">
        <v>341</v>
      </c>
      <c r="B179" s="125"/>
      <c r="C179" s="33" t="s">
        <v>642</v>
      </c>
      <c r="D179" s="33" t="s">
        <v>1362</v>
      </c>
      <c r="E179" s="126">
        <v>1162</v>
      </c>
      <c r="F179" s="22"/>
      <c r="G179" s="22"/>
      <c r="H179" s="22"/>
      <c r="I179" s="22"/>
      <c r="J179" s="142"/>
      <c r="K179" s="142"/>
      <c r="L179" s="142"/>
      <c r="M179" s="142"/>
      <c r="N179" s="165"/>
      <c r="O179" s="22"/>
      <c r="P179" s="22"/>
      <c r="Q179" s="22" t="str">
        <f>IFERROR(VLOOKUP(A179,'[1]Compil Arr.Eval+Surv'!$C$2:$M$187,11,FALSE),"")</f>
        <v/>
      </c>
      <c r="R179" s="98"/>
      <c r="S179" s="98"/>
      <c r="T179" s="98" t="str">
        <f>IF(J179&lt;&gt;"","Etat chimique",IFERROR(VLOOKUP(A179,'[1]Compil Arr.Eval+Surv'!$C$2:$M$187,11,FALSE),""))</f>
        <v/>
      </c>
      <c r="U179" s="39" t="s">
        <v>790</v>
      </c>
      <c r="V179" s="39" t="s">
        <v>790</v>
      </c>
      <c r="W179" s="39" t="s">
        <v>790</v>
      </c>
      <c r="X179" s="39" t="s">
        <v>790</v>
      </c>
      <c r="Y179" s="39" t="s">
        <v>790</v>
      </c>
      <c r="Z179" s="39" t="s">
        <v>790</v>
      </c>
      <c r="AA179" s="42" t="s">
        <v>928</v>
      </c>
      <c r="AB179" s="42" t="s">
        <v>920</v>
      </c>
      <c r="AC179" s="42">
        <v>41824</v>
      </c>
      <c r="AD179" s="86" t="s">
        <v>276</v>
      </c>
      <c r="AE179" s="86">
        <v>8</v>
      </c>
      <c r="AF179" s="86" t="s">
        <v>1234</v>
      </c>
      <c r="AG179" s="149">
        <v>3</v>
      </c>
      <c r="AH179" s="86">
        <v>91</v>
      </c>
      <c r="AI179" s="86">
        <v>78</v>
      </c>
      <c r="AJ179" s="86" t="s">
        <v>854</v>
      </c>
      <c r="AK179" s="86">
        <v>7.8</v>
      </c>
      <c r="AL179" s="86" t="s">
        <v>854</v>
      </c>
      <c r="AM179" s="86">
        <v>9</v>
      </c>
      <c r="AN179" s="86">
        <v>7.8</v>
      </c>
      <c r="AO179" s="86" t="s">
        <v>854</v>
      </c>
      <c r="AP179" s="86" t="s">
        <v>818</v>
      </c>
      <c r="AQ179" s="71">
        <v>50</v>
      </c>
      <c r="AR179" s="72">
        <v>78</v>
      </c>
      <c r="AS179" s="72">
        <v>100</v>
      </c>
      <c r="AT179" s="72">
        <v>91</v>
      </c>
      <c r="AU179" s="55">
        <v>500</v>
      </c>
      <c r="AV179" s="55">
        <v>7.8</v>
      </c>
      <c r="AW179" s="55">
        <v>1000</v>
      </c>
      <c r="AX179" s="55">
        <v>9</v>
      </c>
      <c r="AY179" s="48" t="s">
        <v>789</v>
      </c>
      <c r="AZ179" s="48">
        <v>378.3</v>
      </c>
      <c r="BA179" s="44" t="s">
        <v>789</v>
      </c>
      <c r="BB179" s="44">
        <v>37.83</v>
      </c>
      <c r="BC179" s="57">
        <v>30</v>
      </c>
      <c r="BD179" s="57">
        <v>600</v>
      </c>
      <c r="BE179" s="76">
        <v>86.956521739130437</v>
      </c>
      <c r="BF179" s="76">
        <v>86.956521739130437</v>
      </c>
      <c r="BG179" s="61" t="s">
        <v>754</v>
      </c>
      <c r="BH179" s="61">
        <v>55</v>
      </c>
      <c r="BI179" s="79">
        <v>8</v>
      </c>
      <c r="BJ179" s="79">
        <v>8</v>
      </c>
      <c r="BK179" s="66" t="s">
        <v>754</v>
      </c>
      <c r="BL179" s="128">
        <v>3</v>
      </c>
      <c r="BM179" s="65" t="s">
        <v>1156</v>
      </c>
      <c r="BN179" s="65"/>
    </row>
    <row r="180" spans="1:266" ht="35.1" customHeight="1" x14ac:dyDescent="0.2">
      <c r="A180" s="33" t="s">
        <v>344</v>
      </c>
      <c r="B180" s="125"/>
      <c r="C180" s="33" t="s">
        <v>345</v>
      </c>
      <c r="D180" s="33" t="s">
        <v>1369</v>
      </c>
      <c r="E180" s="126">
        <v>1168</v>
      </c>
      <c r="F180" s="22">
        <v>11</v>
      </c>
      <c r="G180" s="22" t="s">
        <v>687</v>
      </c>
      <c r="H180" s="22">
        <v>11</v>
      </c>
      <c r="I180" s="22" t="s">
        <v>687</v>
      </c>
      <c r="J180" s="142">
        <v>11</v>
      </c>
      <c r="K180" s="142" t="s">
        <v>687</v>
      </c>
      <c r="L180" s="142"/>
      <c r="M180" s="142"/>
      <c r="N180" s="165" t="s">
        <v>276</v>
      </c>
      <c r="O180" s="22" t="s">
        <v>634</v>
      </c>
      <c r="P180" s="22" t="s">
        <v>634</v>
      </c>
      <c r="Q180" s="22" t="str">
        <f>IFERROR(VLOOKUP(A180,'[1]Compil Arr.Eval+Surv'!$C$2:$M$187,11,FALSE),"")</f>
        <v/>
      </c>
      <c r="R180" s="98"/>
      <c r="S180" s="98" t="s">
        <v>1262</v>
      </c>
      <c r="T180" s="98" t="str">
        <f>IF(J180&lt;&gt;"","Etat chimique",IFERROR(VLOOKUP(A180,'[1]Compil Arr.Eval+Surv'!$C$2:$M$187,11,FALSE),""))</f>
        <v>Etat chimique</v>
      </c>
      <c r="U180" s="39">
        <v>20</v>
      </c>
      <c r="V180" s="39">
        <v>20</v>
      </c>
      <c r="W180" s="39" t="s">
        <v>818</v>
      </c>
      <c r="X180" s="39" t="s">
        <v>818</v>
      </c>
      <c r="Y180" s="39" t="s">
        <v>818</v>
      </c>
      <c r="Z180" s="39" t="s">
        <v>790</v>
      </c>
      <c r="AA180" s="42" t="s">
        <v>1522</v>
      </c>
      <c r="AB180" s="42" t="s">
        <v>890</v>
      </c>
      <c r="AC180" s="42" t="s">
        <v>929</v>
      </c>
      <c r="AD180" s="86" t="s">
        <v>276</v>
      </c>
      <c r="AE180" s="86">
        <v>20</v>
      </c>
      <c r="AF180" s="86" t="s">
        <v>1235</v>
      </c>
      <c r="AG180" s="150">
        <v>20</v>
      </c>
      <c r="AH180" s="86">
        <v>1940</v>
      </c>
      <c r="AI180" s="86">
        <v>1650</v>
      </c>
      <c r="AJ180" s="86" t="s">
        <v>854</v>
      </c>
      <c r="AK180" s="86">
        <v>20</v>
      </c>
      <c r="AL180" s="86" t="s">
        <v>1235</v>
      </c>
      <c r="AM180" s="86">
        <v>1940</v>
      </c>
      <c r="AN180" s="86">
        <v>1650</v>
      </c>
      <c r="AO180" s="86" t="s">
        <v>854</v>
      </c>
      <c r="AP180" s="86" t="s">
        <v>818</v>
      </c>
      <c r="AQ180" s="71">
        <v>50</v>
      </c>
      <c r="AR180" s="72">
        <v>1650</v>
      </c>
      <c r="AS180" s="72">
        <v>50</v>
      </c>
      <c r="AT180" s="72">
        <v>1940</v>
      </c>
      <c r="AU180" s="55">
        <v>50</v>
      </c>
      <c r="AV180" s="55">
        <v>1650</v>
      </c>
      <c r="AW180" s="55">
        <v>50</v>
      </c>
      <c r="AX180" s="55">
        <v>1940</v>
      </c>
      <c r="AY180" s="48" t="s">
        <v>790</v>
      </c>
      <c r="AZ180" s="48" t="s">
        <v>791</v>
      </c>
      <c r="BA180" s="44" t="s">
        <v>790</v>
      </c>
      <c r="BB180" s="44" t="s">
        <v>791</v>
      </c>
      <c r="BC180" s="57" t="s">
        <v>790</v>
      </c>
      <c r="BD180" s="57" t="s">
        <v>1058</v>
      </c>
      <c r="BE180" s="77" t="s">
        <v>1058</v>
      </c>
      <c r="BF180" s="77" t="s">
        <v>1058</v>
      </c>
      <c r="BG180" s="61">
        <v>1000</v>
      </c>
      <c r="BH180" s="61">
        <v>420</v>
      </c>
      <c r="BI180" s="80">
        <v>91</v>
      </c>
      <c r="BJ180" s="80">
        <v>91</v>
      </c>
      <c r="BK180" s="65" t="s">
        <v>790</v>
      </c>
      <c r="BL180" s="65">
        <v>20</v>
      </c>
      <c r="BM180" s="66" t="s">
        <v>1296</v>
      </c>
      <c r="BN180" s="66"/>
    </row>
    <row r="181" spans="1:266" ht="35.1" customHeight="1" x14ac:dyDescent="0.2">
      <c r="A181" s="33" t="s">
        <v>346</v>
      </c>
      <c r="B181" s="125"/>
      <c r="C181" s="33" t="s">
        <v>348</v>
      </c>
      <c r="D181" s="33" t="s">
        <v>1363</v>
      </c>
      <c r="E181" s="126">
        <v>1617</v>
      </c>
      <c r="F181" s="22"/>
      <c r="G181" s="22"/>
      <c r="H181" s="22"/>
      <c r="I181" s="22"/>
      <c r="J181" s="142"/>
      <c r="K181" s="142"/>
      <c r="L181" s="142"/>
      <c r="M181" s="142"/>
      <c r="N181" s="165"/>
      <c r="O181" s="22"/>
      <c r="P181" s="22"/>
      <c r="Q181" s="22" t="str">
        <f>IFERROR(VLOOKUP(A181,'[1]Compil Arr.Eval+Surv'!$C$2:$M$187,11,FALSE),"")</f>
        <v/>
      </c>
      <c r="R181" s="98"/>
      <c r="S181" s="98"/>
      <c r="T181" s="98" t="str">
        <f>IF(J181&lt;&gt;"","Etat chimique",IFERROR(VLOOKUP(A181,'[1]Compil Arr.Eval+Surv'!$C$2:$M$187,11,FALSE),""))</f>
        <v/>
      </c>
      <c r="U181" s="39" t="s">
        <v>790</v>
      </c>
      <c r="V181" s="39" t="s">
        <v>790</v>
      </c>
      <c r="W181" s="39" t="s">
        <v>790</v>
      </c>
      <c r="X181" s="39" t="s">
        <v>790</v>
      </c>
      <c r="Y181" s="39" t="s">
        <v>790</v>
      </c>
      <c r="Z181" s="39" t="s">
        <v>790</v>
      </c>
      <c r="AA181" s="42" t="s">
        <v>928</v>
      </c>
      <c r="AB181" s="42" t="s">
        <v>914</v>
      </c>
      <c r="AC181" s="42">
        <v>40088</v>
      </c>
      <c r="AD181" s="86" t="s">
        <v>276</v>
      </c>
      <c r="AE181" s="86">
        <v>0.5</v>
      </c>
      <c r="AF181" s="86" t="s">
        <v>854</v>
      </c>
      <c r="AG181" s="149">
        <v>0.5</v>
      </c>
      <c r="AH181" s="86">
        <v>16</v>
      </c>
      <c r="AI181" s="86">
        <v>0.5</v>
      </c>
      <c r="AJ181" s="86" t="s">
        <v>854</v>
      </c>
      <c r="AK181" s="86" t="s">
        <v>791</v>
      </c>
      <c r="AL181" s="86" t="s">
        <v>790</v>
      </c>
      <c r="AM181" s="86" t="s">
        <v>791</v>
      </c>
      <c r="AN181" s="86" t="s">
        <v>275</v>
      </c>
      <c r="AO181" s="86" t="s">
        <v>790</v>
      </c>
      <c r="AP181" s="86" t="s">
        <v>818</v>
      </c>
      <c r="AQ181" s="71">
        <v>50</v>
      </c>
      <c r="AR181" s="72">
        <v>0.5</v>
      </c>
      <c r="AS181" s="72">
        <v>100</v>
      </c>
      <c r="AT181" s="72">
        <v>16</v>
      </c>
      <c r="AU181" s="55" t="s">
        <v>790</v>
      </c>
      <c r="AV181" s="55" t="s">
        <v>791</v>
      </c>
      <c r="AW181" s="55" t="s">
        <v>790</v>
      </c>
      <c r="AX181" s="55" t="s">
        <v>791</v>
      </c>
      <c r="AY181" s="48" t="s">
        <v>789</v>
      </c>
      <c r="AZ181" s="48">
        <v>13.840000000000005</v>
      </c>
      <c r="BA181" s="44" t="s">
        <v>789</v>
      </c>
      <c r="BB181" s="44" t="s">
        <v>275</v>
      </c>
      <c r="BC181" s="57">
        <v>300</v>
      </c>
      <c r="BD181" s="57">
        <v>167</v>
      </c>
      <c r="BE181" s="77">
        <v>1.1517241379310346</v>
      </c>
      <c r="BF181" s="77">
        <v>1.1517241379310346</v>
      </c>
      <c r="BG181" s="61">
        <v>1800</v>
      </c>
      <c r="BH181" s="61">
        <v>121.74</v>
      </c>
      <c r="BI181" s="82">
        <v>0.83958620689655172</v>
      </c>
      <c r="BJ181" s="82">
        <v>0.83958620689655172</v>
      </c>
      <c r="BK181" s="65">
        <v>1800</v>
      </c>
      <c r="BL181" s="84">
        <v>7</v>
      </c>
      <c r="BM181" s="65" t="s">
        <v>1156</v>
      </c>
      <c r="BN181" s="65"/>
    </row>
    <row r="182" spans="1:266" ht="35.1" customHeight="1" x14ac:dyDescent="0.2">
      <c r="A182" s="33" t="s">
        <v>349</v>
      </c>
      <c r="B182" s="125"/>
      <c r="C182" s="33" t="s">
        <v>350</v>
      </c>
      <c r="D182" s="33" t="s">
        <v>1364</v>
      </c>
      <c r="E182" s="126">
        <v>1616</v>
      </c>
      <c r="F182" s="22"/>
      <c r="G182" s="22"/>
      <c r="H182" s="22"/>
      <c r="I182" s="22"/>
      <c r="J182" s="142"/>
      <c r="K182" s="142"/>
      <c r="L182" s="142"/>
      <c r="M182" s="142"/>
      <c r="N182" s="165"/>
      <c r="O182" s="22"/>
      <c r="P182" s="22"/>
      <c r="Q182" s="22" t="str">
        <f>IFERROR(VLOOKUP(A182,'[1]Compil Arr.Eval+Surv'!$C$2:$M$187,11,FALSE),"")</f>
        <v/>
      </c>
      <c r="R182" s="98"/>
      <c r="S182" s="98"/>
      <c r="T182" s="98" t="str">
        <f>IF(J182&lt;&gt;"","Etat chimique",IFERROR(VLOOKUP(A182,'[1]Compil Arr.Eval+Surv'!$C$2:$M$187,11,FALSE),""))</f>
        <v/>
      </c>
      <c r="U182" s="39" t="s">
        <v>790</v>
      </c>
      <c r="V182" s="39" t="s">
        <v>790</v>
      </c>
      <c r="W182" s="39" t="s">
        <v>790</v>
      </c>
      <c r="X182" s="39" t="s">
        <v>790</v>
      </c>
      <c r="Y182" s="39" t="s">
        <v>790</v>
      </c>
      <c r="Z182" s="39" t="s">
        <v>790</v>
      </c>
      <c r="AA182" s="42" t="s">
        <v>928</v>
      </c>
      <c r="AB182" s="42" t="s">
        <v>914</v>
      </c>
      <c r="AC182" s="42">
        <v>40088</v>
      </c>
      <c r="AD182" s="86" t="s">
        <v>276</v>
      </c>
      <c r="AE182" s="148">
        <v>1.0316949152542372</v>
      </c>
      <c r="AF182" s="86" t="s">
        <v>1234</v>
      </c>
      <c r="AG182" s="149">
        <v>1.0316949152542372</v>
      </c>
      <c r="AH182" s="86">
        <v>20</v>
      </c>
      <c r="AI182" s="86">
        <v>1.1000000000000001</v>
      </c>
      <c r="AJ182" s="86" t="s">
        <v>854</v>
      </c>
      <c r="AK182" s="86" t="s">
        <v>791</v>
      </c>
      <c r="AL182" s="86" t="s">
        <v>790</v>
      </c>
      <c r="AM182" s="86" t="s">
        <v>791</v>
      </c>
      <c r="AN182" s="86" t="s">
        <v>275</v>
      </c>
      <c r="AO182" s="86" t="s">
        <v>790</v>
      </c>
      <c r="AP182" s="86" t="s">
        <v>818</v>
      </c>
      <c r="AQ182" s="71">
        <v>50</v>
      </c>
      <c r="AR182" s="72">
        <v>1.1000000000000001</v>
      </c>
      <c r="AS182" s="72">
        <v>100</v>
      </c>
      <c r="AT182" s="72">
        <v>20</v>
      </c>
      <c r="AU182" s="55" t="s">
        <v>790</v>
      </c>
      <c r="AV182" s="55" t="s">
        <v>791</v>
      </c>
      <c r="AW182" s="55" t="s">
        <v>790</v>
      </c>
      <c r="AX182" s="55" t="s">
        <v>791</v>
      </c>
      <c r="AY182" s="48" t="s">
        <v>789</v>
      </c>
      <c r="AZ182" s="48">
        <v>29.865000000000006</v>
      </c>
      <c r="BA182" s="44" t="s">
        <v>789</v>
      </c>
      <c r="BB182" s="44" t="s">
        <v>275</v>
      </c>
      <c r="BC182" s="57">
        <v>300</v>
      </c>
      <c r="BD182" s="57">
        <v>267</v>
      </c>
      <c r="BE182" s="77">
        <v>2.2627118644067798</v>
      </c>
      <c r="BF182" s="77">
        <v>2.2627118644067798</v>
      </c>
      <c r="BG182" s="61">
        <v>1800</v>
      </c>
      <c r="BH182" s="61">
        <v>121.74</v>
      </c>
      <c r="BI182" s="79">
        <v>1.0316949152542372</v>
      </c>
      <c r="BJ182" s="79">
        <v>1.0316949152542372</v>
      </c>
      <c r="BK182" s="65">
        <v>1800</v>
      </c>
      <c r="BL182" s="84">
        <v>7</v>
      </c>
      <c r="BM182" s="65" t="s">
        <v>1156</v>
      </c>
      <c r="BN182" s="65"/>
    </row>
    <row r="183" spans="1:266" ht="35.1" customHeight="1" x14ac:dyDescent="0.2">
      <c r="A183" s="33" t="s">
        <v>755</v>
      </c>
      <c r="B183" s="125"/>
      <c r="C183" s="33" t="s">
        <v>256</v>
      </c>
      <c r="D183" s="33" t="s">
        <v>1365</v>
      </c>
      <c r="E183" s="126">
        <v>1615</v>
      </c>
      <c r="F183" s="22"/>
      <c r="G183" s="22"/>
      <c r="H183" s="22"/>
      <c r="I183" s="22"/>
      <c r="J183" s="142"/>
      <c r="K183" s="142"/>
      <c r="L183" s="142"/>
      <c r="M183" s="142"/>
      <c r="N183" s="165"/>
      <c r="O183" s="22"/>
      <c r="P183" s="22"/>
      <c r="Q183" s="22" t="str">
        <f>IFERROR(VLOOKUP(A183,'[1]Compil Arr.Eval+Surv'!$C$2:$M$187,11,FALSE),"")</f>
        <v/>
      </c>
      <c r="R183" s="98"/>
      <c r="S183" s="98"/>
      <c r="T183" s="98" t="str">
        <f>IF(J183&lt;&gt;"","Etat chimique",IFERROR(VLOOKUP(A183,'[1]Compil Arr.Eval+Surv'!$C$2:$M$187,11,FALSE),""))</f>
        <v/>
      </c>
      <c r="U183" s="39" t="s">
        <v>790</v>
      </c>
      <c r="V183" s="39" t="s">
        <v>790</v>
      </c>
      <c r="W183" s="39" t="s">
        <v>790</v>
      </c>
      <c r="X183" s="39" t="s">
        <v>790</v>
      </c>
      <c r="Y183" s="39" t="s">
        <v>790</v>
      </c>
      <c r="Z183" s="39" t="s">
        <v>790</v>
      </c>
      <c r="AA183" s="42" t="s">
        <v>1259</v>
      </c>
      <c r="AB183" s="42" t="s">
        <v>921</v>
      </c>
      <c r="AC183" s="42" t="s">
        <v>781</v>
      </c>
      <c r="AD183" s="86" t="s">
        <v>276</v>
      </c>
      <c r="AE183" s="86" t="s">
        <v>791</v>
      </c>
      <c r="AF183" s="86" t="s">
        <v>790</v>
      </c>
      <c r="AG183" s="149" t="s">
        <v>791</v>
      </c>
      <c r="AH183" s="86" t="s">
        <v>791</v>
      </c>
      <c r="AI183" s="86" t="s">
        <v>275</v>
      </c>
      <c r="AJ183" s="86" t="s">
        <v>790</v>
      </c>
      <c r="AK183" s="86" t="s">
        <v>791</v>
      </c>
      <c r="AL183" s="86" t="s">
        <v>790</v>
      </c>
      <c r="AM183" s="86" t="s">
        <v>791</v>
      </c>
      <c r="AN183" s="86" t="s">
        <v>275</v>
      </c>
      <c r="AO183" s="86" t="s">
        <v>790</v>
      </c>
      <c r="AP183" s="86" t="s">
        <v>818</v>
      </c>
      <c r="AQ183" s="71">
        <v>100</v>
      </c>
      <c r="AR183" s="72">
        <v>0.25</v>
      </c>
      <c r="AS183" s="72" t="s">
        <v>790</v>
      </c>
      <c r="AT183" s="72" t="s">
        <v>791</v>
      </c>
      <c r="AU183" s="55" t="s">
        <v>790</v>
      </c>
      <c r="AV183" s="55" t="s">
        <v>791</v>
      </c>
      <c r="AW183" s="55" t="s">
        <v>790</v>
      </c>
      <c r="AX183" s="55" t="s">
        <v>791</v>
      </c>
      <c r="AY183" s="48" t="s">
        <v>789</v>
      </c>
      <c r="AZ183" s="48" t="s">
        <v>275</v>
      </c>
      <c r="BA183" s="44" t="s">
        <v>789</v>
      </c>
      <c r="BB183" s="44" t="s">
        <v>275</v>
      </c>
      <c r="BC183" s="57" t="s">
        <v>790</v>
      </c>
      <c r="BD183" s="57" t="s">
        <v>791</v>
      </c>
      <c r="BE183" s="57" t="s">
        <v>791</v>
      </c>
      <c r="BF183" s="57" t="s">
        <v>791</v>
      </c>
      <c r="BG183" s="61" t="s">
        <v>790</v>
      </c>
      <c r="BH183" s="61" t="s">
        <v>791</v>
      </c>
      <c r="BI183" s="61" t="s">
        <v>791</v>
      </c>
      <c r="BJ183" s="61" t="s">
        <v>791</v>
      </c>
      <c r="BK183" s="65" t="s">
        <v>790</v>
      </c>
      <c r="BL183" s="65" t="s">
        <v>792</v>
      </c>
      <c r="BM183" s="66" t="s">
        <v>276</v>
      </c>
      <c r="BN183" s="66"/>
    </row>
    <row r="184" spans="1:266" ht="35.1" customHeight="1" x14ac:dyDescent="0.2">
      <c r="A184" s="33" t="s">
        <v>351</v>
      </c>
      <c r="B184" s="125"/>
      <c r="C184" s="33" t="s">
        <v>352</v>
      </c>
      <c r="D184" s="33" t="s">
        <v>1366</v>
      </c>
      <c r="E184" s="126">
        <v>1614</v>
      </c>
      <c r="F184" s="22"/>
      <c r="G184" s="22"/>
      <c r="H184" s="22"/>
      <c r="I184" s="22"/>
      <c r="J184" s="142"/>
      <c r="K184" s="142"/>
      <c r="L184" s="142"/>
      <c r="M184" s="142"/>
      <c r="N184" s="165"/>
      <c r="O184" s="22"/>
      <c r="P184" s="22"/>
      <c r="Q184" s="22" t="str">
        <f>IFERROR(VLOOKUP(A184,'[1]Compil Arr.Eval+Surv'!$C$2:$M$187,11,FALSE),"")</f>
        <v/>
      </c>
      <c r="R184" s="98"/>
      <c r="S184" s="98"/>
      <c r="T184" s="98" t="str">
        <f>IF(J184&lt;&gt;"","Etat chimique",IFERROR(VLOOKUP(A184,'[1]Compil Arr.Eval+Surv'!$C$2:$M$187,11,FALSE),""))</f>
        <v/>
      </c>
      <c r="U184" s="39" t="s">
        <v>790</v>
      </c>
      <c r="V184" s="39" t="s">
        <v>790</v>
      </c>
      <c r="W184" s="39" t="s">
        <v>790</v>
      </c>
      <c r="X184" s="39" t="s">
        <v>790</v>
      </c>
      <c r="Y184" s="39" t="s">
        <v>790</v>
      </c>
      <c r="Z184" s="39" t="s">
        <v>790</v>
      </c>
      <c r="AA184" s="42" t="s">
        <v>928</v>
      </c>
      <c r="AB184" s="42" t="s">
        <v>914</v>
      </c>
      <c r="AC184" s="42">
        <v>40088</v>
      </c>
      <c r="AD184" s="86" t="s">
        <v>276</v>
      </c>
      <c r="AE184" s="86">
        <v>0.5</v>
      </c>
      <c r="AF184" s="86" t="s">
        <v>854</v>
      </c>
      <c r="AG184" s="149">
        <v>0.5</v>
      </c>
      <c r="AH184" s="86">
        <v>3.2</v>
      </c>
      <c r="AI184" s="86">
        <v>0.5</v>
      </c>
      <c r="AJ184" s="86" t="s">
        <v>854</v>
      </c>
      <c r="AK184" s="86" t="s">
        <v>791</v>
      </c>
      <c r="AL184" s="86" t="s">
        <v>790</v>
      </c>
      <c r="AM184" s="86" t="s">
        <v>791</v>
      </c>
      <c r="AN184" s="86" t="s">
        <v>275</v>
      </c>
      <c r="AO184" s="86" t="s">
        <v>790</v>
      </c>
      <c r="AP184" s="86" t="s">
        <v>818</v>
      </c>
      <c r="AQ184" s="71">
        <v>50</v>
      </c>
      <c r="AR184" s="72">
        <v>0.5</v>
      </c>
      <c r="AS184" s="72">
        <v>100</v>
      </c>
      <c r="AT184" s="72">
        <v>3.2</v>
      </c>
      <c r="AU184" s="55" t="s">
        <v>790</v>
      </c>
      <c r="AV184" s="55" t="s">
        <v>791</v>
      </c>
      <c r="AW184" s="55" t="s">
        <v>790</v>
      </c>
      <c r="AX184" s="55" t="s">
        <v>791</v>
      </c>
      <c r="AY184" s="48" t="s">
        <v>789</v>
      </c>
      <c r="AZ184" s="48">
        <v>11.225000000000003</v>
      </c>
      <c r="BA184" s="44" t="s">
        <v>789</v>
      </c>
      <c r="BB184" s="44" t="s">
        <v>275</v>
      </c>
      <c r="BC184" s="57">
        <v>300</v>
      </c>
      <c r="BD184" s="57">
        <v>133</v>
      </c>
      <c r="BE184" s="77">
        <v>1.1367521367521367</v>
      </c>
      <c r="BF184" s="77">
        <v>1.1367521367521367</v>
      </c>
      <c r="BG184" s="61">
        <v>1800</v>
      </c>
      <c r="BH184" s="61">
        <v>121.74</v>
      </c>
      <c r="BI184" s="79">
        <v>1.0405128205128205</v>
      </c>
      <c r="BJ184" s="79">
        <v>1.0405128205128205</v>
      </c>
      <c r="BK184" s="65">
        <v>1800</v>
      </c>
      <c r="BL184" s="84">
        <v>7</v>
      </c>
      <c r="BM184" s="65" t="s">
        <v>1156</v>
      </c>
      <c r="BN184" s="65"/>
    </row>
    <row r="185" spans="1:266" ht="35.1" customHeight="1" x14ac:dyDescent="0.2">
      <c r="A185" s="33" t="s">
        <v>1042</v>
      </c>
      <c r="B185" s="125"/>
      <c r="C185" s="33" t="s">
        <v>1041</v>
      </c>
      <c r="D185" s="33" t="s">
        <v>1367</v>
      </c>
      <c r="E185" s="126">
        <v>1613</v>
      </c>
      <c r="F185" s="22"/>
      <c r="G185" s="22"/>
      <c r="H185" s="22"/>
      <c r="I185" s="22"/>
      <c r="J185" s="142"/>
      <c r="K185" s="142"/>
      <c r="L185" s="142"/>
      <c r="M185" s="142"/>
      <c r="N185" s="165"/>
      <c r="O185" s="22"/>
      <c r="P185" s="22"/>
      <c r="Q185" s="22" t="str">
        <f>IFERROR(VLOOKUP(A185,'[1]Compil Arr.Eval+Surv'!$C$2:$M$187,11,FALSE),"")</f>
        <v/>
      </c>
      <c r="R185" s="98"/>
      <c r="S185" s="98"/>
      <c r="T185" s="98" t="str">
        <f>IF(J185&lt;&gt;"","Etat chimique",IFERROR(VLOOKUP(A185,'[1]Compil Arr.Eval+Surv'!$C$2:$M$187,11,FALSE),""))</f>
        <v/>
      </c>
      <c r="U185" s="39" t="s">
        <v>790</v>
      </c>
      <c r="V185" s="39" t="s">
        <v>790</v>
      </c>
      <c r="W185" s="39" t="s">
        <v>790</v>
      </c>
      <c r="X185" s="39" t="s">
        <v>790</v>
      </c>
      <c r="Y185" s="39" t="s">
        <v>790</v>
      </c>
      <c r="Z185" s="39" t="s">
        <v>790</v>
      </c>
      <c r="AA185" s="42" t="s">
        <v>928</v>
      </c>
      <c r="AB185" s="42" t="s">
        <v>914</v>
      </c>
      <c r="AC185" s="42">
        <v>40088</v>
      </c>
      <c r="AD185" s="86" t="s">
        <v>276</v>
      </c>
      <c r="AE185" s="86">
        <v>0.5</v>
      </c>
      <c r="AF185" s="86" t="s">
        <v>854</v>
      </c>
      <c r="AG185" s="149">
        <v>0.5</v>
      </c>
      <c r="AH185" s="86">
        <v>3.2</v>
      </c>
      <c r="AI185" s="86">
        <v>0.5</v>
      </c>
      <c r="AJ185" s="86" t="s">
        <v>854</v>
      </c>
      <c r="AK185" s="86" t="s">
        <v>791</v>
      </c>
      <c r="AL185" s="86" t="s">
        <v>790</v>
      </c>
      <c r="AM185" s="86" t="s">
        <v>791</v>
      </c>
      <c r="AN185" s="86" t="s">
        <v>275</v>
      </c>
      <c r="AO185" s="86" t="s">
        <v>790</v>
      </c>
      <c r="AP185" s="86" t="s">
        <v>818</v>
      </c>
      <c r="AQ185" s="71">
        <v>50</v>
      </c>
      <c r="AR185" s="72">
        <v>0.5</v>
      </c>
      <c r="AS185" s="72">
        <v>100</v>
      </c>
      <c r="AT185" s="72">
        <v>3.2</v>
      </c>
      <c r="AU185" s="55" t="s">
        <v>790</v>
      </c>
      <c r="AV185" s="55" t="s">
        <v>791</v>
      </c>
      <c r="AW185" s="55" t="s">
        <v>790</v>
      </c>
      <c r="AX185" s="55" t="s">
        <v>791</v>
      </c>
      <c r="AY185" s="48" t="s">
        <v>790</v>
      </c>
      <c r="AZ185" s="48" t="s">
        <v>791</v>
      </c>
      <c r="BA185" s="44" t="s">
        <v>790</v>
      </c>
      <c r="BB185" s="44" t="s">
        <v>791</v>
      </c>
      <c r="BC185" s="57">
        <v>300</v>
      </c>
      <c r="BD185" s="57">
        <v>133</v>
      </c>
      <c r="BE185" s="77">
        <v>1.1367521367521367</v>
      </c>
      <c r="BF185" s="77">
        <v>1.1367521367521367</v>
      </c>
      <c r="BG185" s="61">
        <v>1800</v>
      </c>
      <c r="BH185" s="61">
        <v>121.74</v>
      </c>
      <c r="BI185" s="79">
        <v>1.0405128205128205</v>
      </c>
      <c r="BJ185" s="79">
        <v>1.0405128205128205</v>
      </c>
      <c r="BK185" s="65">
        <v>1800</v>
      </c>
      <c r="BL185" s="84">
        <v>7</v>
      </c>
      <c r="BM185" s="65" t="s">
        <v>1156</v>
      </c>
      <c r="BN185" s="65"/>
    </row>
    <row r="186" spans="1:266" ht="35.1" customHeight="1" x14ac:dyDescent="0.2">
      <c r="A186" s="33"/>
      <c r="B186" s="125"/>
      <c r="C186" s="33" t="s">
        <v>347</v>
      </c>
      <c r="D186" s="33" t="s">
        <v>1368</v>
      </c>
      <c r="E186" s="126">
        <v>8798</v>
      </c>
      <c r="F186" s="22"/>
      <c r="G186" s="22"/>
      <c r="H186" s="22"/>
      <c r="I186" s="22"/>
      <c r="J186" s="142"/>
      <c r="K186" s="142"/>
      <c r="L186" s="142"/>
      <c r="M186" s="142"/>
      <c r="N186" s="165"/>
      <c r="O186" s="22"/>
      <c r="P186" s="22"/>
      <c r="Q186" s="22" t="str">
        <f>IFERROR(VLOOKUP(A186,'[1]Compil Arr.Eval+Surv'!$C$2:$M$187,11,FALSE),"")</f>
        <v/>
      </c>
      <c r="R186" s="98"/>
      <c r="S186" s="98"/>
      <c r="T186" s="98" t="str">
        <f>IF(J186&lt;&gt;"","Etat chimique",IFERROR(VLOOKUP(A186,'[1]Compil Arr.Eval+Surv'!$C$2:$M$187,11,FALSE),""))</f>
        <v/>
      </c>
      <c r="U186" s="39" t="s">
        <v>790</v>
      </c>
      <c r="V186" s="39" t="s">
        <v>790</v>
      </c>
      <c r="W186" s="39" t="s">
        <v>790</v>
      </c>
      <c r="X186" s="39" t="s">
        <v>790</v>
      </c>
      <c r="Y186" s="39" t="s">
        <v>790</v>
      </c>
      <c r="Z186" s="39" t="s">
        <v>790</v>
      </c>
      <c r="AA186" s="42" t="s">
        <v>1259</v>
      </c>
      <c r="AB186" s="42" t="s">
        <v>921</v>
      </c>
      <c r="AC186" s="42" t="s">
        <v>779</v>
      </c>
      <c r="AD186" s="86" t="s">
        <v>276</v>
      </c>
      <c r="AE186" s="86" t="s">
        <v>791</v>
      </c>
      <c r="AF186" s="86" t="s">
        <v>790</v>
      </c>
      <c r="AG186" s="149" t="s">
        <v>791</v>
      </c>
      <c r="AH186" s="86" t="s">
        <v>791</v>
      </c>
      <c r="AI186" s="86" t="s">
        <v>275</v>
      </c>
      <c r="AJ186" s="86" t="s">
        <v>790</v>
      </c>
      <c r="AK186" s="86" t="s">
        <v>791</v>
      </c>
      <c r="AL186" s="86" t="s">
        <v>790</v>
      </c>
      <c r="AM186" s="86" t="s">
        <v>791</v>
      </c>
      <c r="AN186" s="86" t="s">
        <v>275</v>
      </c>
      <c r="AO186" s="86" t="s">
        <v>790</v>
      </c>
      <c r="AP186" s="86" t="s">
        <v>818</v>
      </c>
      <c r="AQ186" s="71">
        <v>100</v>
      </c>
      <c r="AR186" s="72">
        <v>0.25</v>
      </c>
      <c r="AS186" s="72" t="s">
        <v>790</v>
      </c>
      <c r="AT186" s="72" t="s">
        <v>791</v>
      </c>
      <c r="AU186" s="55" t="s">
        <v>790</v>
      </c>
      <c r="AV186" s="55" t="s">
        <v>791</v>
      </c>
      <c r="AW186" s="55" t="s">
        <v>790</v>
      </c>
      <c r="AX186" s="55" t="s">
        <v>791</v>
      </c>
      <c r="AY186" s="48" t="s">
        <v>789</v>
      </c>
      <c r="AZ186" s="48" t="s">
        <v>791</v>
      </c>
      <c r="BA186" s="44" t="s">
        <v>789</v>
      </c>
      <c r="BB186" s="44" t="s">
        <v>791</v>
      </c>
      <c r="BC186" s="57" t="s">
        <v>790</v>
      </c>
      <c r="BD186" s="57" t="s">
        <v>791</v>
      </c>
      <c r="BE186" s="57" t="s">
        <v>791</v>
      </c>
      <c r="BF186" s="57" t="s">
        <v>791</v>
      </c>
      <c r="BG186" s="61" t="s">
        <v>790</v>
      </c>
      <c r="BH186" s="61" t="s">
        <v>791</v>
      </c>
      <c r="BI186" s="61" t="s">
        <v>791</v>
      </c>
      <c r="BJ186" s="61" t="s">
        <v>791</v>
      </c>
      <c r="BK186" s="65" t="s">
        <v>790</v>
      </c>
      <c r="BL186" s="65" t="s">
        <v>792</v>
      </c>
      <c r="BM186" s="66" t="s">
        <v>276</v>
      </c>
      <c r="BN186" s="66"/>
    </row>
    <row r="187" spans="1:266" ht="35.1" customHeight="1" x14ac:dyDescent="0.2">
      <c r="A187" s="33" t="s">
        <v>935</v>
      </c>
      <c r="B187" s="125"/>
      <c r="C187" s="33" t="s">
        <v>946</v>
      </c>
      <c r="D187" s="33" t="s">
        <v>1370</v>
      </c>
      <c r="E187" s="126">
        <v>1486</v>
      </c>
      <c r="F187" s="22"/>
      <c r="G187" s="22"/>
      <c r="H187" s="22"/>
      <c r="I187" s="22"/>
      <c r="J187" s="142"/>
      <c r="K187" s="142"/>
      <c r="L187" s="142"/>
      <c r="M187" s="142"/>
      <c r="N187" s="165"/>
      <c r="O187" s="22"/>
      <c r="P187" s="22"/>
      <c r="Q187" s="22" t="str">
        <f>IFERROR(VLOOKUP(A187,'[1]Compil Arr.Eval+Surv'!$C$2:$M$187,11,FALSE),"")</f>
        <v/>
      </c>
      <c r="R187" s="98"/>
      <c r="S187" s="98"/>
      <c r="T187" s="98" t="str">
        <f>IF(J187&lt;&gt;"","Etat chimique",IFERROR(VLOOKUP(A187,'[1]Compil Arr.Eval+Surv'!$C$2:$M$187,11,FALSE),""))</f>
        <v/>
      </c>
      <c r="U187" s="39" t="s">
        <v>790</v>
      </c>
      <c r="V187" s="39" t="s">
        <v>790</v>
      </c>
      <c r="W187" s="39" t="s">
        <v>790</v>
      </c>
      <c r="X187" s="39" t="s">
        <v>790</v>
      </c>
      <c r="Y187" s="39" t="s">
        <v>790</v>
      </c>
      <c r="Z187" s="39" t="s">
        <v>790</v>
      </c>
      <c r="AA187" s="42" t="s">
        <v>928</v>
      </c>
      <c r="AB187" s="42" t="s">
        <v>914</v>
      </c>
      <c r="AC187" s="42">
        <v>40002</v>
      </c>
      <c r="AD187" s="86" t="s">
        <v>276</v>
      </c>
      <c r="AE187" s="86">
        <v>0.3</v>
      </c>
      <c r="AF187" s="86" t="s">
        <v>1234</v>
      </c>
      <c r="AG187" s="149">
        <v>0.3</v>
      </c>
      <c r="AH187" s="86">
        <v>100</v>
      </c>
      <c r="AI187" s="86">
        <v>0.5</v>
      </c>
      <c r="AJ187" s="86" t="s">
        <v>1211</v>
      </c>
      <c r="AK187" s="86" t="s">
        <v>791</v>
      </c>
      <c r="AL187" s="86" t="s">
        <v>790</v>
      </c>
      <c r="AM187" s="86" t="s">
        <v>791</v>
      </c>
      <c r="AN187" s="86" t="s">
        <v>275</v>
      </c>
      <c r="AO187" s="86" t="s">
        <v>790</v>
      </c>
      <c r="AP187" s="86" t="s">
        <v>818</v>
      </c>
      <c r="AQ187" s="72">
        <v>10</v>
      </c>
      <c r="AR187" s="72">
        <v>10</v>
      </c>
      <c r="AS187" s="72">
        <v>10</v>
      </c>
      <c r="AT187" s="72">
        <v>100</v>
      </c>
      <c r="AU187" s="55" t="s">
        <v>790</v>
      </c>
      <c r="AV187" s="55" t="s">
        <v>791</v>
      </c>
      <c r="AW187" s="55" t="s">
        <v>790</v>
      </c>
      <c r="AX187" s="55" t="s">
        <v>791</v>
      </c>
      <c r="AY187" s="48" t="s">
        <v>789</v>
      </c>
      <c r="AZ187" s="48">
        <v>161</v>
      </c>
      <c r="BA187" s="44" t="s">
        <v>789</v>
      </c>
      <c r="BB187" s="44" t="s">
        <v>275</v>
      </c>
      <c r="BC187" s="57">
        <v>90</v>
      </c>
      <c r="BD187" s="57">
        <v>33</v>
      </c>
      <c r="BE187" s="57">
        <v>0.5</v>
      </c>
      <c r="BF187" s="75" t="s">
        <v>791</v>
      </c>
      <c r="BG187" s="61">
        <v>100</v>
      </c>
      <c r="BH187" s="61">
        <v>18</v>
      </c>
      <c r="BI187" s="79">
        <v>0.3</v>
      </c>
      <c r="BJ187" s="80" t="s">
        <v>791</v>
      </c>
      <c r="BK187" s="65">
        <v>100</v>
      </c>
      <c r="BL187" s="65">
        <v>1</v>
      </c>
      <c r="BM187" s="65" t="s">
        <v>1156</v>
      </c>
      <c r="BN187" s="65"/>
    </row>
    <row r="188" spans="1:266" ht="35.1" customHeight="1" x14ac:dyDescent="0.2">
      <c r="A188" s="33" t="s">
        <v>353</v>
      </c>
      <c r="B188" s="125"/>
      <c r="C188" s="33" t="s">
        <v>354</v>
      </c>
      <c r="D188" s="33" t="s">
        <v>1371</v>
      </c>
      <c r="E188" s="126">
        <v>1487</v>
      </c>
      <c r="F188" s="22"/>
      <c r="G188" s="22"/>
      <c r="H188" s="22"/>
      <c r="I188" s="22"/>
      <c r="J188" s="142"/>
      <c r="K188" s="142"/>
      <c r="L188" s="142"/>
      <c r="M188" s="142"/>
      <c r="N188" s="165"/>
      <c r="O188" s="22"/>
      <c r="P188" s="22"/>
      <c r="Q188" s="22" t="str">
        <f>IFERROR(VLOOKUP(A188,'[1]Compil Arr.Eval+Surv'!$C$2:$M$187,11,FALSE),"")</f>
        <v/>
      </c>
      <c r="R188" s="98"/>
      <c r="S188" s="98"/>
      <c r="T188" s="98" t="str">
        <f>IF(J188&lt;&gt;"","Etat chimique",IFERROR(VLOOKUP(A188,'[1]Compil Arr.Eval+Surv'!$C$2:$M$187,11,FALSE),""))</f>
        <v/>
      </c>
      <c r="U188" s="39" t="s">
        <v>790</v>
      </c>
      <c r="V188" s="39" t="s">
        <v>790</v>
      </c>
      <c r="W188" s="39" t="s">
        <v>790</v>
      </c>
      <c r="X188" s="39" t="s">
        <v>790</v>
      </c>
      <c r="Y188" s="39" t="s">
        <v>790</v>
      </c>
      <c r="Z188" s="39" t="s">
        <v>790</v>
      </c>
      <c r="AA188" s="42" t="s">
        <v>928</v>
      </c>
      <c r="AB188" s="42" t="s">
        <v>914</v>
      </c>
      <c r="AC188" s="42">
        <v>40088</v>
      </c>
      <c r="AD188" s="86" t="s">
        <v>276</v>
      </c>
      <c r="AE188" s="86">
        <v>1.6</v>
      </c>
      <c r="AF188" s="86" t="s">
        <v>854</v>
      </c>
      <c r="AG188" s="149">
        <v>0.1</v>
      </c>
      <c r="AH188" s="86">
        <v>2</v>
      </c>
      <c r="AI188" s="86">
        <v>1.6</v>
      </c>
      <c r="AJ188" s="86" t="s">
        <v>854</v>
      </c>
      <c r="AK188" s="86" t="s">
        <v>791</v>
      </c>
      <c r="AL188" s="86" t="s">
        <v>790</v>
      </c>
      <c r="AM188" s="86" t="s">
        <v>791</v>
      </c>
      <c r="AN188" s="86" t="s">
        <v>275</v>
      </c>
      <c r="AO188" s="86" t="s">
        <v>790</v>
      </c>
      <c r="AP188" s="86" t="s">
        <v>818</v>
      </c>
      <c r="AQ188" s="71">
        <v>10</v>
      </c>
      <c r="AR188" s="72">
        <v>1.6</v>
      </c>
      <c r="AS188" s="72">
        <v>100</v>
      </c>
      <c r="AT188" s="72">
        <v>2</v>
      </c>
      <c r="AU188" s="55" t="s">
        <v>790</v>
      </c>
      <c r="AV188" s="55" t="s">
        <v>791</v>
      </c>
      <c r="AW188" s="55" t="s">
        <v>790</v>
      </c>
      <c r="AX188" s="55" t="s">
        <v>791</v>
      </c>
      <c r="AY188" s="48" t="s">
        <v>789</v>
      </c>
      <c r="AZ188" s="48">
        <v>4.16</v>
      </c>
      <c r="BA188" s="44" t="s">
        <v>789</v>
      </c>
      <c r="BB188" s="44" t="s">
        <v>275</v>
      </c>
      <c r="BC188" s="57">
        <v>30</v>
      </c>
      <c r="BD188" s="76">
        <v>2260</v>
      </c>
      <c r="BE188" s="76">
        <v>565</v>
      </c>
      <c r="BF188" s="76">
        <v>565</v>
      </c>
      <c r="BG188" s="61" t="s">
        <v>1074</v>
      </c>
      <c r="BH188" s="61">
        <v>553.9</v>
      </c>
      <c r="BI188" s="80">
        <v>138.47499999999999</v>
      </c>
      <c r="BJ188" s="80">
        <v>138.47499999999999</v>
      </c>
      <c r="BK188" s="65" t="s">
        <v>790</v>
      </c>
      <c r="BL188" s="65">
        <v>0.1</v>
      </c>
      <c r="BM188" s="65" t="s">
        <v>1140</v>
      </c>
      <c r="BN188" s="65" t="s">
        <v>1517</v>
      </c>
    </row>
    <row r="189" spans="1:266" ht="35.1" customHeight="1" x14ac:dyDescent="0.2">
      <c r="A189" s="33" t="s">
        <v>355</v>
      </c>
      <c r="B189" s="125"/>
      <c r="C189" s="33" t="s">
        <v>356</v>
      </c>
      <c r="D189" s="33" t="s">
        <v>1372</v>
      </c>
      <c r="E189" s="126">
        <v>1653</v>
      </c>
      <c r="F189" s="22"/>
      <c r="G189" s="22"/>
      <c r="H189" s="22"/>
      <c r="I189" s="22"/>
      <c r="J189" s="142"/>
      <c r="K189" s="142"/>
      <c r="L189" s="142"/>
      <c r="M189" s="142"/>
      <c r="N189" s="165"/>
      <c r="O189" s="22"/>
      <c r="P189" s="22"/>
      <c r="Q189" s="22" t="str">
        <f>IFERROR(VLOOKUP(A189,'[1]Compil Arr.Eval+Surv'!$C$2:$M$187,11,FALSE),"")</f>
        <v/>
      </c>
      <c r="R189" s="98"/>
      <c r="S189" s="98"/>
      <c r="T189" s="98" t="str">
        <f>IF(J189&lt;&gt;"","Etat chimique",IFERROR(VLOOKUP(A189,'[1]Compil Arr.Eval+Surv'!$C$2:$M$187,11,FALSE),""))</f>
        <v/>
      </c>
      <c r="U189" s="39" t="s">
        <v>790</v>
      </c>
      <c r="V189" s="39" t="s">
        <v>790</v>
      </c>
      <c r="W189" s="39" t="s">
        <v>790</v>
      </c>
      <c r="X189" s="39" t="s">
        <v>790</v>
      </c>
      <c r="Y189" s="39" t="s">
        <v>790</v>
      </c>
      <c r="Z189" s="39" t="s">
        <v>790</v>
      </c>
      <c r="AA189" s="42" t="s">
        <v>1259</v>
      </c>
      <c r="AB189" s="42" t="s">
        <v>921</v>
      </c>
      <c r="AC189" s="42" t="s">
        <v>778</v>
      </c>
      <c r="AD189" s="86" t="s">
        <v>276</v>
      </c>
      <c r="AE189" s="86" t="s">
        <v>791</v>
      </c>
      <c r="AF189" s="86" t="s">
        <v>790</v>
      </c>
      <c r="AG189" s="149" t="s">
        <v>791</v>
      </c>
      <c r="AH189" s="86" t="s">
        <v>791</v>
      </c>
      <c r="AI189" s="86" t="s">
        <v>275</v>
      </c>
      <c r="AJ189" s="86" t="s">
        <v>790</v>
      </c>
      <c r="AK189" s="86" t="s">
        <v>791</v>
      </c>
      <c r="AL189" s="86" t="s">
        <v>790</v>
      </c>
      <c r="AM189" s="86" t="s">
        <v>791</v>
      </c>
      <c r="AN189" s="86" t="s">
        <v>275</v>
      </c>
      <c r="AO189" s="86" t="s">
        <v>790</v>
      </c>
      <c r="AP189" s="86" t="s">
        <v>818</v>
      </c>
      <c r="AQ189" s="72" t="s">
        <v>790</v>
      </c>
      <c r="AR189" s="72" t="s">
        <v>275</v>
      </c>
      <c r="AS189" s="72" t="s">
        <v>790</v>
      </c>
      <c r="AT189" s="72" t="s">
        <v>791</v>
      </c>
      <c r="AU189" s="55" t="s">
        <v>790</v>
      </c>
      <c r="AV189" s="55" t="s">
        <v>791</v>
      </c>
      <c r="AW189" s="55" t="s">
        <v>790</v>
      </c>
      <c r="AX189" s="55" t="s">
        <v>791</v>
      </c>
      <c r="AY189" s="48" t="s">
        <v>789</v>
      </c>
      <c r="AZ189" s="48" t="s">
        <v>275</v>
      </c>
      <c r="BA189" s="44" t="s">
        <v>789</v>
      </c>
      <c r="BB189" s="44" t="s">
        <v>275</v>
      </c>
      <c r="BC189" s="57" t="s">
        <v>790</v>
      </c>
      <c r="BD189" s="57" t="s">
        <v>791</v>
      </c>
      <c r="BE189" s="57" t="s">
        <v>791</v>
      </c>
      <c r="BF189" s="57" t="s">
        <v>791</v>
      </c>
      <c r="BG189" s="61" t="s">
        <v>790</v>
      </c>
      <c r="BH189" s="61" t="s">
        <v>791</v>
      </c>
      <c r="BI189" s="61" t="s">
        <v>791</v>
      </c>
      <c r="BJ189" s="61" t="s">
        <v>791</v>
      </c>
      <c r="BK189" s="65" t="s">
        <v>790</v>
      </c>
      <c r="BL189" s="65" t="s">
        <v>792</v>
      </c>
      <c r="BM189" s="66" t="s">
        <v>276</v>
      </c>
      <c r="BN189" s="66"/>
    </row>
    <row r="190" spans="1:266" ht="35.1" customHeight="1" x14ac:dyDescent="0.2">
      <c r="A190" s="33" t="s">
        <v>357</v>
      </c>
      <c r="B190" s="125"/>
      <c r="C190" s="33" t="s">
        <v>358</v>
      </c>
      <c r="D190" s="33" t="s">
        <v>358</v>
      </c>
      <c r="E190" s="126">
        <v>1169</v>
      </c>
      <c r="F190" s="22"/>
      <c r="G190" s="22"/>
      <c r="H190" s="22"/>
      <c r="I190" s="22"/>
      <c r="J190" s="142"/>
      <c r="K190" s="142"/>
      <c r="L190" s="142"/>
      <c r="M190" s="142"/>
      <c r="N190" s="165"/>
      <c r="O190" s="22"/>
      <c r="P190" s="22"/>
      <c r="Q190" s="22" t="str">
        <f>IFERROR(VLOOKUP(A190,'[1]Compil Arr.Eval+Surv'!$C$2:$M$187,11,FALSE),"")</f>
        <v/>
      </c>
      <c r="R190" s="98"/>
      <c r="S190" s="98"/>
      <c r="T190" s="98" t="str">
        <f>IF(J190&lt;&gt;"","Etat chimique",IFERROR(VLOOKUP(A190,'[1]Compil Arr.Eval+Surv'!$C$2:$M$187,11,FALSE),""))</f>
        <v/>
      </c>
      <c r="U190" s="39" t="s">
        <v>790</v>
      </c>
      <c r="V190" s="39" t="s">
        <v>790</v>
      </c>
      <c r="W190" s="39" t="s">
        <v>790</v>
      </c>
      <c r="X190" s="39" t="s">
        <v>790</v>
      </c>
      <c r="Y190" s="39" t="s">
        <v>790</v>
      </c>
      <c r="Z190" s="39" t="s">
        <v>790</v>
      </c>
      <c r="AA190" s="42" t="s">
        <v>928</v>
      </c>
      <c r="AB190" s="42" t="s">
        <v>914</v>
      </c>
      <c r="AC190" s="42">
        <v>40002</v>
      </c>
      <c r="AD190" s="86" t="s">
        <v>276</v>
      </c>
      <c r="AE190" s="86">
        <v>1.6</v>
      </c>
      <c r="AF190" s="86" t="s">
        <v>854</v>
      </c>
      <c r="AG190" s="149">
        <v>0.1</v>
      </c>
      <c r="AH190" s="86">
        <v>9.1</v>
      </c>
      <c r="AI190" s="86">
        <v>1.6</v>
      </c>
      <c r="AJ190" s="86" t="s">
        <v>854</v>
      </c>
      <c r="AK190" s="86" t="s">
        <v>791</v>
      </c>
      <c r="AL190" s="86" t="s">
        <v>790</v>
      </c>
      <c r="AM190" s="86" t="s">
        <v>791</v>
      </c>
      <c r="AN190" s="86" t="s">
        <v>275</v>
      </c>
      <c r="AO190" s="86" t="s">
        <v>790</v>
      </c>
      <c r="AP190" s="86" t="s">
        <v>818</v>
      </c>
      <c r="AQ190" s="71">
        <v>10</v>
      </c>
      <c r="AR190" s="72">
        <v>1.6</v>
      </c>
      <c r="AS190" s="72">
        <v>10</v>
      </c>
      <c r="AT190" s="72">
        <v>9.1</v>
      </c>
      <c r="AU190" s="55" t="s">
        <v>790</v>
      </c>
      <c r="AV190" s="55" t="s">
        <v>791</v>
      </c>
      <c r="AW190" s="55" t="s">
        <v>790</v>
      </c>
      <c r="AX190" s="55" t="s">
        <v>791</v>
      </c>
      <c r="AY190" s="48" t="s">
        <v>789</v>
      </c>
      <c r="AZ190" s="48">
        <v>6.56</v>
      </c>
      <c r="BA190" s="44" t="s">
        <v>789</v>
      </c>
      <c r="BB190" s="44" t="s">
        <v>275</v>
      </c>
      <c r="BC190" s="57">
        <v>30</v>
      </c>
      <c r="BD190" s="57">
        <v>2420</v>
      </c>
      <c r="BE190" s="76">
        <v>105.21739130434783</v>
      </c>
      <c r="BF190" s="76">
        <v>105.21739130434783</v>
      </c>
      <c r="BG190" s="61">
        <v>100</v>
      </c>
      <c r="BH190" s="61">
        <v>2210</v>
      </c>
      <c r="BI190" s="79">
        <v>96.086956521739125</v>
      </c>
      <c r="BJ190" s="79">
        <v>96.086956521739125</v>
      </c>
      <c r="BK190" s="65" t="s">
        <v>790</v>
      </c>
      <c r="BL190" s="65">
        <v>0.1</v>
      </c>
      <c r="BM190" s="65" t="s">
        <v>1140</v>
      </c>
      <c r="BN190" s="65" t="s">
        <v>1517</v>
      </c>
    </row>
    <row r="191" spans="1:266" ht="35.1" customHeight="1" x14ac:dyDescent="0.2">
      <c r="A191" s="33" t="s">
        <v>1021</v>
      </c>
      <c r="B191" s="125"/>
      <c r="C191" s="33" t="s">
        <v>26</v>
      </c>
      <c r="D191" s="33" t="s">
        <v>26</v>
      </c>
      <c r="E191" s="126">
        <v>2544</v>
      </c>
      <c r="F191" s="22"/>
      <c r="G191" s="22"/>
      <c r="H191" s="22"/>
      <c r="I191" s="22"/>
      <c r="J191" s="142"/>
      <c r="K191" s="142"/>
      <c r="L191" s="142"/>
      <c r="M191" s="142"/>
      <c r="N191" s="165"/>
      <c r="O191" s="22"/>
      <c r="P191" s="22"/>
      <c r="Q191" s="22" t="str">
        <f>IFERROR(VLOOKUP(A191,'[1]Compil Arr.Eval+Surv'!$C$2:$M$187,11,FALSE),"")</f>
        <v/>
      </c>
      <c r="R191" s="98"/>
      <c r="S191" s="98"/>
      <c r="T191" s="98" t="str">
        <f>IF(J191&lt;&gt;"","Etat chimique",IFERROR(VLOOKUP(A191,'[1]Compil Arr.Eval+Surv'!$C$2:$M$187,11,FALSE),""))</f>
        <v/>
      </c>
      <c r="U191" s="39" t="s">
        <v>790</v>
      </c>
      <c r="V191" s="39" t="s">
        <v>790</v>
      </c>
      <c r="W191" s="39" t="s">
        <v>790</v>
      </c>
      <c r="X191" s="39" t="s">
        <v>790</v>
      </c>
      <c r="Y191" s="39" t="s">
        <v>790</v>
      </c>
      <c r="Z191" s="39" t="s">
        <v>790</v>
      </c>
      <c r="AA191" s="42" t="s">
        <v>1259</v>
      </c>
      <c r="AB191" s="42" t="s">
        <v>921</v>
      </c>
      <c r="AC191" s="42" t="s">
        <v>776</v>
      </c>
      <c r="AD191" s="86" t="s">
        <v>276</v>
      </c>
      <c r="AE191" s="86" t="s">
        <v>791</v>
      </c>
      <c r="AF191" s="86" t="s">
        <v>790</v>
      </c>
      <c r="AG191" s="149" t="s">
        <v>791</v>
      </c>
      <c r="AH191" s="86" t="s">
        <v>791</v>
      </c>
      <c r="AI191" s="86" t="s">
        <v>275</v>
      </c>
      <c r="AJ191" s="86" t="s">
        <v>790</v>
      </c>
      <c r="AK191" s="86" t="s">
        <v>791</v>
      </c>
      <c r="AL191" s="86" t="s">
        <v>790</v>
      </c>
      <c r="AM191" s="86" t="s">
        <v>791</v>
      </c>
      <c r="AN191" s="86" t="s">
        <v>275</v>
      </c>
      <c r="AO191" s="86" t="s">
        <v>790</v>
      </c>
      <c r="AP191" s="86" t="s">
        <v>818</v>
      </c>
      <c r="AQ191" s="71">
        <v>10</v>
      </c>
      <c r="AR191" s="72">
        <v>1.3</v>
      </c>
      <c r="AS191" s="72" t="s">
        <v>790</v>
      </c>
      <c r="AT191" s="72" t="s">
        <v>791</v>
      </c>
      <c r="AU191" s="55" t="s">
        <v>790</v>
      </c>
      <c r="AV191" s="55" t="s">
        <v>791</v>
      </c>
      <c r="AW191" s="55" t="s">
        <v>790</v>
      </c>
      <c r="AX191" s="55" t="s">
        <v>791</v>
      </c>
      <c r="AY191" s="48" t="s">
        <v>790</v>
      </c>
      <c r="AZ191" s="48" t="s">
        <v>791</v>
      </c>
      <c r="BA191" s="44" t="s">
        <v>790</v>
      </c>
      <c r="BB191" s="44" t="s">
        <v>791</v>
      </c>
      <c r="BC191" s="57" t="s">
        <v>790</v>
      </c>
      <c r="BD191" s="57" t="s">
        <v>791</v>
      </c>
      <c r="BE191" s="57" t="s">
        <v>791</v>
      </c>
      <c r="BF191" s="57" t="s">
        <v>791</v>
      </c>
      <c r="BG191" s="61" t="s">
        <v>790</v>
      </c>
      <c r="BH191" s="61" t="s">
        <v>791</v>
      </c>
      <c r="BI191" s="61" t="s">
        <v>791</v>
      </c>
      <c r="BJ191" s="61" t="s">
        <v>791</v>
      </c>
      <c r="BK191" s="65" t="s">
        <v>790</v>
      </c>
      <c r="BL191" s="65" t="s">
        <v>792</v>
      </c>
      <c r="BM191" s="66" t="s">
        <v>276</v>
      </c>
      <c r="BN191" s="66"/>
    </row>
    <row r="192" spans="1:266" ht="35.1" customHeight="1" x14ac:dyDescent="0.2">
      <c r="A192" s="33" t="s">
        <v>332</v>
      </c>
      <c r="B192" s="125"/>
      <c r="C192" s="33" t="s">
        <v>333</v>
      </c>
      <c r="D192" s="33" t="s">
        <v>1373</v>
      </c>
      <c r="E192" s="126">
        <v>1769</v>
      </c>
      <c r="F192" s="22"/>
      <c r="G192" s="22"/>
      <c r="H192" s="22"/>
      <c r="I192" s="22"/>
      <c r="J192" s="142"/>
      <c r="K192" s="142"/>
      <c r="L192" s="142"/>
      <c r="M192" s="142"/>
      <c r="N192" s="165"/>
      <c r="O192" s="22"/>
      <c r="P192" s="22"/>
      <c r="Q192" s="22" t="str">
        <f>IFERROR(VLOOKUP(A192,'[1]Compil Arr.Eval+Surv'!$C$2:$M$187,11,FALSE),"")</f>
        <v/>
      </c>
      <c r="R192" s="98"/>
      <c r="S192" s="98"/>
      <c r="T192" s="98" t="str">
        <f>IF(J192&lt;&gt;"","Etat chimique",IFERROR(VLOOKUP(A192,'[1]Compil Arr.Eval+Surv'!$C$2:$M$187,11,FALSE),""))</f>
        <v/>
      </c>
      <c r="U192" s="39" t="s">
        <v>790</v>
      </c>
      <c r="V192" s="39" t="s">
        <v>790</v>
      </c>
      <c r="W192" s="39" t="s">
        <v>790</v>
      </c>
      <c r="X192" s="39" t="s">
        <v>790</v>
      </c>
      <c r="Y192" s="39" t="s">
        <v>790</v>
      </c>
      <c r="Z192" s="39" t="s">
        <v>790</v>
      </c>
      <c r="AA192" s="42" t="s">
        <v>928</v>
      </c>
      <c r="AB192" s="42" t="s">
        <v>914</v>
      </c>
      <c r="AC192" s="42">
        <v>40088</v>
      </c>
      <c r="AD192" s="86" t="s">
        <v>276</v>
      </c>
      <c r="AE192" s="86">
        <v>0.2</v>
      </c>
      <c r="AF192" s="86" t="s">
        <v>854</v>
      </c>
      <c r="AG192" s="86">
        <v>0.2</v>
      </c>
      <c r="AH192" s="86">
        <v>0.2</v>
      </c>
      <c r="AI192" s="86">
        <v>0.2</v>
      </c>
      <c r="AJ192" s="86" t="s">
        <v>854</v>
      </c>
      <c r="AK192" s="86" t="s">
        <v>791</v>
      </c>
      <c r="AL192" s="86" t="s">
        <v>790</v>
      </c>
      <c r="AM192" s="86" t="s">
        <v>791</v>
      </c>
      <c r="AN192" s="86" t="s">
        <v>275</v>
      </c>
      <c r="AO192" s="86" t="s">
        <v>790</v>
      </c>
      <c r="AP192" s="86" t="s">
        <v>818</v>
      </c>
      <c r="AQ192" s="71">
        <v>10</v>
      </c>
      <c r="AR192" s="72">
        <v>0.2</v>
      </c>
      <c r="AS192" s="72">
        <v>100</v>
      </c>
      <c r="AT192" s="72">
        <v>0.2</v>
      </c>
      <c r="AU192" s="55" t="s">
        <v>790</v>
      </c>
      <c r="AV192" s="55" t="s">
        <v>791</v>
      </c>
      <c r="AW192" s="55" t="s">
        <v>790</v>
      </c>
      <c r="AX192" s="55" t="s">
        <v>791</v>
      </c>
      <c r="AY192" s="48" t="s">
        <v>789</v>
      </c>
      <c r="AZ192" s="48">
        <v>22.53</v>
      </c>
      <c r="BA192" s="44" t="s">
        <v>789</v>
      </c>
      <c r="BB192" s="44" t="s">
        <v>275</v>
      </c>
      <c r="BC192" s="57">
        <v>300</v>
      </c>
      <c r="BD192" s="57">
        <v>33.299999999999997</v>
      </c>
      <c r="BE192" s="77">
        <v>3.3299999999999996</v>
      </c>
      <c r="BF192" s="77">
        <v>3.3299999999999996</v>
      </c>
      <c r="BG192" s="61">
        <v>10000</v>
      </c>
      <c r="BH192" s="61">
        <v>30.4</v>
      </c>
      <c r="BI192" s="79">
        <v>3.04</v>
      </c>
      <c r="BJ192" s="79">
        <v>3.04</v>
      </c>
      <c r="BK192" s="65">
        <v>10000</v>
      </c>
      <c r="BL192" s="84">
        <v>1.75</v>
      </c>
      <c r="BM192" s="65" t="s">
        <v>1156</v>
      </c>
      <c r="BN192" s="65"/>
    </row>
    <row r="193" spans="1:66" ht="35.1" customHeight="1" x14ac:dyDescent="0.2">
      <c r="A193" s="33" t="s">
        <v>90</v>
      </c>
      <c r="B193" s="125"/>
      <c r="C193" s="33" t="s">
        <v>27</v>
      </c>
      <c r="D193" s="33" t="s">
        <v>27</v>
      </c>
      <c r="E193" s="126">
        <v>1170</v>
      </c>
      <c r="F193" s="22"/>
      <c r="G193" s="22"/>
      <c r="H193" s="22">
        <v>42</v>
      </c>
      <c r="I193" s="22" t="s">
        <v>687</v>
      </c>
      <c r="J193" s="142">
        <v>42</v>
      </c>
      <c r="K193" s="142" t="s">
        <v>687</v>
      </c>
      <c r="L193" s="142"/>
      <c r="M193" s="142"/>
      <c r="N193" s="165" t="s">
        <v>276</v>
      </c>
      <c r="O193" s="22"/>
      <c r="P193" s="22" t="s">
        <v>634</v>
      </c>
      <c r="Q193" s="22" t="str">
        <f>IFERROR(VLOOKUP(A193,'[1]Compil Arr.Eval+Surv'!$C$2:$M$187,11,FALSE),"")</f>
        <v/>
      </c>
      <c r="R193" s="98"/>
      <c r="S193" s="98" t="s">
        <v>1262</v>
      </c>
      <c r="T193" s="98" t="str">
        <f>IF(J193&lt;&gt;"","Etat chimique",IFERROR(VLOOKUP(A193,'[1]Compil Arr.Eval+Surv'!$C$2:$M$187,11,FALSE),""))</f>
        <v>Etat chimique</v>
      </c>
      <c r="U193" s="40">
        <v>5.9999999999999995E-4</v>
      </c>
      <c r="V193" s="40">
        <v>6.0000000000000002E-5</v>
      </c>
      <c r="W193" s="40">
        <v>6.9999999999999999E-4</v>
      </c>
      <c r="X193" s="40">
        <v>6.9999999999999994E-5</v>
      </c>
      <c r="Y193" s="39" t="s">
        <v>818</v>
      </c>
      <c r="Z193" s="39" t="s">
        <v>790</v>
      </c>
      <c r="AA193" s="42" t="s">
        <v>1522</v>
      </c>
      <c r="AB193" s="42" t="s">
        <v>891</v>
      </c>
      <c r="AC193" s="42" t="s">
        <v>929</v>
      </c>
      <c r="AD193" s="86" t="s">
        <v>276</v>
      </c>
      <c r="AE193" s="145">
        <v>5.8E-4</v>
      </c>
      <c r="AF193" s="86" t="s">
        <v>854</v>
      </c>
      <c r="AG193" s="145">
        <v>5.8E-4</v>
      </c>
      <c r="AH193" s="145">
        <v>6.9999999999999999E-4</v>
      </c>
      <c r="AI193" s="145">
        <v>5.8E-4</v>
      </c>
      <c r="AJ193" s="86" t="s">
        <v>854</v>
      </c>
      <c r="AK193" s="145">
        <v>5.8E-5</v>
      </c>
      <c r="AL193" s="86" t="s">
        <v>854</v>
      </c>
      <c r="AM193" s="145">
        <v>6.9999999999999994E-5</v>
      </c>
      <c r="AN193" s="145">
        <v>5.8E-5</v>
      </c>
      <c r="AO193" s="86" t="s">
        <v>854</v>
      </c>
      <c r="AP193" s="86" t="s">
        <v>818</v>
      </c>
      <c r="AQ193" s="71">
        <v>10</v>
      </c>
      <c r="AR193" s="156">
        <v>5.8E-4</v>
      </c>
      <c r="AS193" s="72">
        <v>100</v>
      </c>
      <c r="AT193" s="156">
        <v>6.9999999999999999E-4</v>
      </c>
      <c r="AU193" s="55">
        <v>100</v>
      </c>
      <c r="AV193" s="138">
        <v>5.8E-5</v>
      </c>
      <c r="AW193" s="55">
        <v>1000</v>
      </c>
      <c r="AX193" s="138">
        <v>6.9999999999999994E-5</v>
      </c>
      <c r="AY193" s="48" t="s">
        <v>789</v>
      </c>
      <c r="AZ193" s="48">
        <v>2.0999999999999999E-3</v>
      </c>
      <c r="BA193" s="44" t="s">
        <v>789</v>
      </c>
      <c r="BB193" s="44">
        <v>2.1000000000000001E-4</v>
      </c>
      <c r="BC193" s="57">
        <v>90</v>
      </c>
      <c r="BD193" s="57">
        <v>22</v>
      </c>
      <c r="BE193" s="77">
        <v>18</v>
      </c>
      <c r="BF193" s="77">
        <v>18</v>
      </c>
      <c r="BG193" s="61" t="s">
        <v>828</v>
      </c>
      <c r="BH193" s="61">
        <v>0.2</v>
      </c>
      <c r="BI193" s="79">
        <v>0.17</v>
      </c>
      <c r="BJ193" s="79">
        <v>0.17</v>
      </c>
      <c r="BK193" s="65" t="s">
        <v>790</v>
      </c>
      <c r="BL193" s="65">
        <v>0.1</v>
      </c>
      <c r="BM193" s="65" t="s">
        <v>1140</v>
      </c>
      <c r="BN193" s="65" t="s">
        <v>1517</v>
      </c>
    </row>
    <row r="194" spans="1:66" ht="35.1" customHeight="1" x14ac:dyDescent="0.2">
      <c r="A194" s="33" t="s">
        <v>868</v>
      </c>
      <c r="B194" s="125"/>
      <c r="C194" s="33" t="s">
        <v>874</v>
      </c>
      <c r="D194" s="33" t="s">
        <v>1374</v>
      </c>
      <c r="E194" s="126">
        <v>5349</v>
      </c>
      <c r="F194" s="22"/>
      <c r="G194" s="22"/>
      <c r="H194" s="22"/>
      <c r="I194" s="22"/>
      <c r="J194" s="142">
        <v>56</v>
      </c>
      <c r="K194" s="142" t="s">
        <v>687</v>
      </c>
      <c r="L194" s="142"/>
      <c r="M194" s="142" t="s">
        <v>1228</v>
      </c>
      <c r="N194" s="165"/>
      <c r="O194" s="22"/>
      <c r="P194" s="22"/>
      <c r="Q194" s="22" t="str">
        <f>IFERROR(VLOOKUP(A194,'[1]Compil Arr.Eval+Surv'!$C$2:$M$187,11,FALSE),"")</f>
        <v>SPAS Cat. A</v>
      </c>
      <c r="R194" s="98" t="s">
        <v>1025</v>
      </c>
      <c r="S194" s="98" t="s">
        <v>1261</v>
      </c>
      <c r="T194" s="98" t="str">
        <f>IF(J194&lt;&gt;"","Etat chimique",IFERROR(VLOOKUP(A194,'[1]Compil Arr.Eval+Surv'!$C$2:$M$187,11,FALSE),""))</f>
        <v>Etat chimique</v>
      </c>
      <c r="U194" s="40">
        <v>0.04</v>
      </c>
      <c r="V194" s="40">
        <v>4.0000000000000001E-3</v>
      </c>
      <c r="W194" s="40">
        <v>250</v>
      </c>
      <c r="X194" s="40">
        <v>25</v>
      </c>
      <c r="Y194" s="39" t="s">
        <v>818</v>
      </c>
      <c r="Z194" s="39" t="s">
        <v>790</v>
      </c>
      <c r="AA194" s="42" t="s">
        <v>1522</v>
      </c>
      <c r="AB194" s="42" t="s">
        <v>1213</v>
      </c>
      <c r="AC194" s="42" t="s">
        <v>1237</v>
      </c>
      <c r="AD194" s="86" t="s">
        <v>1238</v>
      </c>
      <c r="AE194" s="145">
        <v>0.04</v>
      </c>
      <c r="AF194" s="86" t="s">
        <v>854</v>
      </c>
      <c r="AG194" s="145">
        <v>0.04</v>
      </c>
      <c r="AH194" s="145">
        <v>246</v>
      </c>
      <c r="AI194" s="145">
        <v>0.04</v>
      </c>
      <c r="AJ194" s="86" t="s">
        <v>854</v>
      </c>
      <c r="AK194" s="145">
        <v>4.0000000000000001E-3</v>
      </c>
      <c r="AL194" s="86" t="s">
        <v>854</v>
      </c>
      <c r="AM194" s="145">
        <v>24.6</v>
      </c>
      <c r="AN194" s="145">
        <v>4.0000000000000001E-3</v>
      </c>
      <c r="AO194" s="86" t="s">
        <v>854</v>
      </c>
      <c r="AP194" s="86" t="s">
        <v>818</v>
      </c>
      <c r="AQ194" s="71">
        <v>5</v>
      </c>
      <c r="AR194" s="156">
        <v>0.04</v>
      </c>
      <c r="AS194" s="72">
        <v>10</v>
      </c>
      <c r="AT194" s="156">
        <v>246</v>
      </c>
      <c r="AU194" s="55">
        <v>50</v>
      </c>
      <c r="AV194" s="138">
        <v>4.0000000000000001E-3</v>
      </c>
      <c r="AW194" s="55">
        <v>100</v>
      </c>
      <c r="AX194" s="138">
        <v>24.6</v>
      </c>
      <c r="AY194" s="48" t="s">
        <v>790</v>
      </c>
      <c r="AZ194" s="48" t="s">
        <v>1058</v>
      </c>
      <c r="BA194" s="44" t="s">
        <v>790</v>
      </c>
      <c r="BB194" s="44" t="s">
        <v>1058</v>
      </c>
      <c r="BC194" s="57">
        <v>100</v>
      </c>
      <c r="BD194" s="57">
        <v>1.1599999999999999</v>
      </c>
      <c r="BE194" s="77">
        <v>5.4000000000000003E-3</v>
      </c>
      <c r="BF194" s="77">
        <v>5.4000000000000003E-3</v>
      </c>
      <c r="BG194" s="61">
        <v>10</v>
      </c>
      <c r="BH194" s="61">
        <v>61350</v>
      </c>
      <c r="BI194" s="79">
        <v>0.28399999999999997</v>
      </c>
      <c r="BJ194" s="79">
        <v>0.28399999999999997</v>
      </c>
      <c r="BK194" s="65">
        <v>10</v>
      </c>
      <c r="BL194" s="65">
        <v>3.5</v>
      </c>
      <c r="BM194" s="65" t="s">
        <v>1156</v>
      </c>
      <c r="BN194" s="65"/>
    </row>
    <row r="195" spans="1:66" ht="35.1" customHeight="1" x14ac:dyDescent="0.2">
      <c r="A195" s="33" t="s">
        <v>5</v>
      </c>
      <c r="B195" s="125"/>
      <c r="C195" s="33" t="s">
        <v>6</v>
      </c>
      <c r="D195" s="33" t="s">
        <v>6</v>
      </c>
      <c r="E195" s="126">
        <v>1172</v>
      </c>
      <c r="F195" s="22"/>
      <c r="G195" s="22"/>
      <c r="H195" s="22">
        <v>34</v>
      </c>
      <c r="I195" s="22" t="s">
        <v>431</v>
      </c>
      <c r="J195" s="142">
        <v>34</v>
      </c>
      <c r="K195" s="142" t="s">
        <v>431</v>
      </c>
      <c r="L195" s="142"/>
      <c r="M195" s="142" t="s">
        <v>1228</v>
      </c>
      <c r="N195" s="165" t="s">
        <v>1249</v>
      </c>
      <c r="O195" s="22"/>
      <c r="P195" s="22" t="s">
        <v>634</v>
      </c>
      <c r="Q195" s="22" t="str">
        <f>IFERROR(VLOOKUP(A195,'[1]Compil Arr.Eval+Surv'!$C$2:$M$187,11,FALSE),"")</f>
        <v/>
      </c>
      <c r="R195" s="98"/>
      <c r="S195" s="98" t="s">
        <v>1114</v>
      </c>
      <c r="T195" s="98" t="str">
        <f>IF(J195&lt;&gt;"","Etat chimique",IFERROR(VLOOKUP(A195,'[1]Compil Arr.Eval+Surv'!$C$2:$M$187,11,FALSE),""))</f>
        <v>Etat chimique</v>
      </c>
      <c r="U195" s="40">
        <v>4.45E-3</v>
      </c>
      <c r="V195" s="40">
        <v>1.85E-4</v>
      </c>
      <c r="W195" s="40" t="s">
        <v>275</v>
      </c>
      <c r="X195" s="40" t="s">
        <v>275</v>
      </c>
      <c r="Y195" s="39" t="s">
        <v>1248</v>
      </c>
      <c r="Z195" s="39" t="s">
        <v>790</v>
      </c>
      <c r="AA195" s="42" t="s">
        <v>1522</v>
      </c>
      <c r="AB195" s="42" t="s">
        <v>1531</v>
      </c>
      <c r="AC195" s="42" t="s">
        <v>1126</v>
      </c>
      <c r="AD195" s="86" t="s">
        <v>1250</v>
      </c>
      <c r="AE195" s="145" t="s">
        <v>791</v>
      </c>
      <c r="AF195" s="86" t="s">
        <v>790</v>
      </c>
      <c r="AG195" s="145" t="s">
        <v>791</v>
      </c>
      <c r="AH195" s="145" t="s">
        <v>275</v>
      </c>
      <c r="AI195" s="145" t="s">
        <v>275</v>
      </c>
      <c r="AJ195" s="86" t="s">
        <v>790</v>
      </c>
      <c r="AK195" s="145" t="s">
        <v>791</v>
      </c>
      <c r="AL195" s="86" t="s">
        <v>790</v>
      </c>
      <c r="AM195" s="145" t="s">
        <v>275</v>
      </c>
      <c r="AN195" s="145" t="s">
        <v>275</v>
      </c>
      <c r="AO195" s="86" t="s">
        <v>790</v>
      </c>
      <c r="AP195" s="86" t="s">
        <v>1248</v>
      </c>
      <c r="AQ195" s="71" t="s">
        <v>790</v>
      </c>
      <c r="AR195" s="156" t="s">
        <v>275</v>
      </c>
      <c r="AS195" s="72" t="s">
        <v>790</v>
      </c>
      <c r="AT195" s="156" t="s">
        <v>275</v>
      </c>
      <c r="AU195" s="55" t="s">
        <v>790</v>
      </c>
      <c r="AV195" s="138" t="s">
        <v>275</v>
      </c>
      <c r="AW195" s="55" t="s">
        <v>790</v>
      </c>
      <c r="AX195" s="138" t="s">
        <v>275</v>
      </c>
      <c r="AY195" s="48" t="s">
        <v>790</v>
      </c>
      <c r="AZ195" s="48" t="s">
        <v>275</v>
      </c>
      <c r="BA195" s="44" t="s">
        <v>790</v>
      </c>
      <c r="BB195" s="44" t="s">
        <v>275</v>
      </c>
      <c r="BC195" s="57">
        <v>10</v>
      </c>
      <c r="BD195" s="57" t="s">
        <v>1136</v>
      </c>
      <c r="BE195" s="77">
        <v>4.45E-3</v>
      </c>
      <c r="BF195" s="77">
        <v>1.85E-4</v>
      </c>
      <c r="BG195" s="61" t="s">
        <v>1113</v>
      </c>
      <c r="BH195" s="61">
        <v>269.89999999999998</v>
      </c>
      <c r="BI195" s="79">
        <v>0.01</v>
      </c>
      <c r="BJ195" s="79">
        <v>0.01</v>
      </c>
      <c r="BK195" s="65" t="s">
        <v>790</v>
      </c>
      <c r="BL195" s="65">
        <v>0.1</v>
      </c>
      <c r="BM195" s="65" t="s">
        <v>1140</v>
      </c>
      <c r="BN195" s="65" t="s">
        <v>1517</v>
      </c>
    </row>
    <row r="196" spans="1:66" ht="35.1" customHeight="1" x14ac:dyDescent="0.2">
      <c r="A196" s="33" t="s">
        <v>91</v>
      </c>
      <c r="B196" s="125"/>
      <c r="C196" s="33" t="s">
        <v>28</v>
      </c>
      <c r="D196" s="33" t="s">
        <v>1375</v>
      </c>
      <c r="E196" s="126">
        <v>1173</v>
      </c>
      <c r="F196" s="22" t="s">
        <v>421</v>
      </c>
      <c r="G196" s="22" t="s">
        <v>750</v>
      </c>
      <c r="H196" s="22" t="s">
        <v>693</v>
      </c>
      <c r="I196" s="22" t="s">
        <v>750</v>
      </c>
      <c r="J196" s="142" t="s">
        <v>421</v>
      </c>
      <c r="K196" s="142" t="s">
        <v>431</v>
      </c>
      <c r="L196" s="142"/>
      <c r="M196" s="142"/>
      <c r="N196" s="165" t="s">
        <v>1236</v>
      </c>
      <c r="O196" s="22" t="s">
        <v>634</v>
      </c>
      <c r="P196" s="22" t="s">
        <v>634</v>
      </c>
      <c r="Q196" s="22" t="str">
        <f>IFERROR(VLOOKUP(A196,'[1]Compil Arr.Eval+Surv'!$C$2:$M$187,11,FALSE),"")</f>
        <v/>
      </c>
      <c r="R196" s="98"/>
      <c r="S196" s="98" t="s">
        <v>1262</v>
      </c>
      <c r="T196" s="98" t="str">
        <f>IF(J196&lt;&gt;"","Etat chimique",IFERROR(VLOOKUP(A196,'[1]Compil Arr.Eval+Surv'!$C$2:$M$187,11,FALSE),""))</f>
        <v>Etat chimique</v>
      </c>
      <c r="U196" s="40" t="s">
        <v>1201</v>
      </c>
      <c r="V196" s="40" t="s">
        <v>1201</v>
      </c>
      <c r="W196" s="40" t="s">
        <v>790</v>
      </c>
      <c r="X196" s="40" t="s">
        <v>790</v>
      </c>
      <c r="Y196" s="39" t="s">
        <v>818</v>
      </c>
      <c r="Z196" s="39" t="s">
        <v>790</v>
      </c>
      <c r="AA196" s="42" t="s">
        <v>1522</v>
      </c>
      <c r="AB196" s="42" t="s">
        <v>892</v>
      </c>
      <c r="AC196" s="42" t="s">
        <v>929</v>
      </c>
      <c r="AD196" s="86" t="s">
        <v>1233</v>
      </c>
      <c r="AE196" s="145" t="s">
        <v>1201</v>
      </c>
      <c r="AF196" s="86" t="s">
        <v>869</v>
      </c>
      <c r="AG196" s="145" t="s">
        <v>1201</v>
      </c>
      <c r="AH196" s="145" t="s">
        <v>838</v>
      </c>
      <c r="AI196" s="145" t="s">
        <v>1201</v>
      </c>
      <c r="AJ196" s="86" t="s">
        <v>869</v>
      </c>
      <c r="AK196" s="145" t="s">
        <v>1201</v>
      </c>
      <c r="AL196" s="86" t="s">
        <v>869</v>
      </c>
      <c r="AM196" s="145" t="s">
        <v>838</v>
      </c>
      <c r="AN196" s="145" t="s">
        <v>1201</v>
      </c>
      <c r="AO196" s="86" t="s">
        <v>869</v>
      </c>
      <c r="AP196" s="86" t="s">
        <v>818</v>
      </c>
      <c r="AQ196" s="71" t="s">
        <v>790</v>
      </c>
      <c r="AR196" s="156" t="s">
        <v>838</v>
      </c>
      <c r="AS196" s="72" t="s">
        <v>790</v>
      </c>
      <c r="AT196" s="156" t="s">
        <v>838</v>
      </c>
      <c r="AU196" s="55" t="s">
        <v>790</v>
      </c>
      <c r="AV196" s="138" t="s">
        <v>838</v>
      </c>
      <c r="AW196" s="55" t="s">
        <v>790</v>
      </c>
      <c r="AX196" s="138" t="s">
        <v>838</v>
      </c>
      <c r="AY196" s="48" t="s">
        <v>790</v>
      </c>
      <c r="AZ196" s="48" t="s">
        <v>838</v>
      </c>
      <c r="BA196" s="44" t="s">
        <v>790</v>
      </c>
      <c r="BB196" s="44" t="s">
        <v>838</v>
      </c>
      <c r="BC196" s="57" t="s">
        <v>790</v>
      </c>
      <c r="BD196" s="57" t="s">
        <v>838</v>
      </c>
      <c r="BE196" s="77" t="s">
        <v>838</v>
      </c>
      <c r="BF196" s="77" t="s">
        <v>838</v>
      </c>
      <c r="BG196" s="61" t="s">
        <v>790</v>
      </c>
      <c r="BH196" s="61" t="s">
        <v>838</v>
      </c>
      <c r="BI196" s="79" t="s">
        <v>838</v>
      </c>
      <c r="BJ196" s="79" t="s">
        <v>838</v>
      </c>
      <c r="BK196" s="65" t="s">
        <v>790</v>
      </c>
      <c r="BL196" s="65">
        <v>0.1</v>
      </c>
      <c r="BM196" s="65" t="s">
        <v>1140</v>
      </c>
      <c r="BN196" s="65" t="s">
        <v>1517</v>
      </c>
    </row>
    <row r="197" spans="1:66" ht="35.1" customHeight="1" x14ac:dyDescent="0.2">
      <c r="A197" s="33" t="s">
        <v>200</v>
      </c>
      <c r="B197" s="125"/>
      <c r="C197" s="33" t="s">
        <v>147</v>
      </c>
      <c r="D197" s="33" t="s">
        <v>1376</v>
      </c>
      <c r="E197" s="126">
        <v>2826</v>
      </c>
      <c r="F197" s="22"/>
      <c r="G197" s="22"/>
      <c r="H197" s="22"/>
      <c r="I197" s="22"/>
      <c r="J197" s="142"/>
      <c r="K197" s="142"/>
      <c r="L197" s="142"/>
      <c r="M197" s="142"/>
      <c r="N197" s="165"/>
      <c r="O197" s="22"/>
      <c r="P197" s="22"/>
      <c r="Q197" s="22" t="str">
        <f>IFERROR(VLOOKUP(A197,'[1]Compil Arr.Eval+Surv'!$C$2:$M$187,11,FALSE),"")</f>
        <v/>
      </c>
      <c r="R197" s="98"/>
      <c r="S197" s="98"/>
      <c r="T197" s="98" t="str">
        <f>IF(J197&lt;&gt;"","Etat chimique",IFERROR(VLOOKUP(A197,'[1]Compil Arr.Eval+Surv'!$C$2:$M$187,11,FALSE),""))</f>
        <v/>
      </c>
      <c r="U197" s="40" t="s">
        <v>790</v>
      </c>
      <c r="V197" s="40" t="s">
        <v>790</v>
      </c>
      <c r="W197" s="40" t="s">
        <v>790</v>
      </c>
      <c r="X197" s="40" t="s">
        <v>790</v>
      </c>
      <c r="Y197" s="39" t="s">
        <v>790</v>
      </c>
      <c r="Z197" s="39" t="s">
        <v>790</v>
      </c>
      <c r="AA197" s="42" t="s">
        <v>1259</v>
      </c>
      <c r="AB197" s="42" t="s">
        <v>921</v>
      </c>
      <c r="AC197" s="42" t="s">
        <v>779</v>
      </c>
      <c r="AD197" s="86" t="s">
        <v>276</v>
      </c>
      <c r="AE197" s="145" t="s">
        <v>791</v>
      </c>
      <c r="AF197" s="86" t="s">
        <v>790</v>
      </c>
      <c r="AG197" s="145" t="s">
        <v>791</v>
      </c>
      <c r="AH197" s="145" t="s">
        <v>791</v>
      </c>
      <c r="AI197" s="145" t="s">
        <v>275</v>
      </c>
      <c r="AJ197" s="86" t="s">
        <v>790</v>
      </c>
      <c r="AK197" s="145" t="s">
        <v>791</v>
      </c>
      <c r="AL197" s="86" t="s">
        <v>790</v>
      </c>
      <c r="AM197" s="145" t="s">
        <v>791</v>
      </c>
      <c r="AN197" s="145" t="s">
        <v>275</v>
      </c>
      <c r="AO197" s="86" t="s">
        <v>790</v>
      </c>
      <c r="AP197" s="86" t="s">
        <v>818</v>
      </c>
      <c r="AQ197" s="71">
        <v>1000</v>
      </c>
      <c r="AR197" s="156">
        <v>20</v>
      </c>
      <c r="AS197" s="72" t="s">
        <v>790</v>
      </c>
      <c r="AT197" s="156" t="s">
        <v>791</v>
      </c>
      <c r="AU197" s="55" t="s">
        <v>790</v>
      </c>
      <c r="AV197" s="138" t="s">
        <v>791</v>
      </c>
      <c r="AW197" s="55" t="s">
        <v>790</v>
      </c>
      <c r="AX197" s="138" t="s">
        <v>791</v>
      </c>
      <c r="AY197" s="48" t="s">
        <v>789</v>
      </c>
      <c r="AZ197" s="48" t="s">
        <v>275</v>
      </c>
      <c r="BA197" s="44" t="s">
        <v>789</v>
      </c>
      <c r="BB197" s="44" t="s">
        <v>275</v>
      </c>
      <c r="BC197" s="57" t="s">
        <v>790</v>
      </c>
      <c r="BD197" s="57" t="s">
        <v>791</v>
      </c>
      <c r="BE197" s="77" t="s">
        <v>791</v>
      </c>
      <c r="BF197" s="77" t="s">
        <v>791</v>
      </c>
      <c r="BG197" s="61" t="s">
        <v>790</v>
      </c>
      <c r="BH197" s="61" t="s">
        <v>791</v>
      </c>
      <c r="BI197" s="79" t="s">
        <v>791</v>
      </c>
      <c r="BJ197" s="79" t="s">
        <v>791</v>
      </c>
      <c r="BK197" s="65" t="s">
        <v>790</v>
      </c>
      <c r="BL197" s="65" t="s">
        <v>792</v>
      </c>
      <c r="BM197" s="65" t="s">
        <v>276</v>
      </c>
      <c r="BN197" s="65"/>
    </row>
    <row r="198" spans="1:66" ht="35.1" customHeight="1" x14ac:dyDescent="0.2">
      <c r="A198" s="33" t="s">
        <v>683</v>
      </c>
      <c r="B198" s="125"/>
      <c r="C198" s="33" t="s">
        <v>684</v>
      </c>
      <c r="D198" s="33" t="s">
        <v>1377</v>
      </c>
      <c r="E198" s="126">
        <v>1905</v>
      </c>
      <c r="F198" s="22"/>
      <c r="G198" s="22"/>
      <c r="H198" s="22"/>
      <c r="I198" s="22"/>
      <c r="J198" s="142"/>
      <c r="K198" s="142"/>
      <c r="L198" s="142"/>
      <c r="M198" s="142"/>
      <c r="N198" s="165"/>
      <c r="O198" s="22"/>
      <c r="P198" s="22"/>
      <c r="Q198" s="22" t="str">
        <f>IFERROR(VLOOKUP(A198,'[1]Compil Arr.Eval+Surv'!$C$2:$M$187,11,FALSE),"")</f>
        <v/>
      </c>
      <c r="R198" s="98"/>
      <c r="S198" s="98"/>
      <c r="T198" s="98" t="str">
        <f>IF(J198&lt;&gt;"","Etat chimique",IFERROR(VLOOKUP(A198,'[1]Compil Arr.Eval+Surv'!$C$2:$M$187,11,FALSE),""))</f>
        <v/>
      </c>
      <c r="U198" s="40" t="s">
        <v>790</v>
      </c>
      <c r="V198" s="40" t="s">
        <v>790</v>
      </c>
      <c r="W198" s="40" t="s">
        <v>790</v>
      </c>
      <c r="X198" s="40" t="s">
        <v>790</v>
      </c>
      <c r="Y198" s="39" t="s">
        <v>790</v>
      </c>
      <c r="Z198" s="39" t="s">
        <v>790</v>
      </c>
      <c r="AA198" s="42" t="s">
        <v>928</v>
      </c>
      <c r="AB198" s="42" t="s">
        <v>918</v>
      </c>
      <c r="AC198" s="42">
        <v>41236</v>
      </c>
      <c r="AD198" s="86" t="s">
        <v>276</v>
      </c>
      <c r="AE198" s="145">
        <v>0.6</v>
      </c>
      <c r="AF198" s="86" t="s">
        <v>854</v>
      </c>
      <c r="AG198" s="145">
        <v>0.1</v>
      </c>
      <c r="AH198" s="145">
        <v>0.6</v>
      </c>
      <c r="AI198" s="145">
        <v>0.6</v>
      </c>
      <c r="AJ198" s="86" t="s">
        <v>854</v>
      </c>
      <c r="AK198" s="145">
        <v>0.06</v>
      </c>
      <c r="AL198" s="86" t="s">
        <v>854</v>
      </c>
      <c r="AM198" s="145">
        <v>0.06</v>
      </c>
      <c r="AN198" s="145">
        <v>0.06</v>
      </c>
      <c r="AO198" s="86" t="s">
        <v>854</v>
      </c>
      <c r="AP198" s="86" t="s">
        <v>818</v>
      </c>
      <c r="AQ198" s="71">
        <v>10</v>
      </c>
      <c r="AR198" s="156">
        <v>0.6</v>
      </c>
      <c r="AS198" s="72" t="s">
        <v>834</v>
      </c>
      <c r="AT198" s="156">
        <v>0.6</v>
      </c>
      <c r="AU198" s="55">
        <v>100</v>
      </c>
      <c r="AV198" s="138">
        <v>0.06</v>
      </c>
      <c r="AW198" s="55" t="s">
        <v>833</v>
      </c>
      <c r="AX198" s="138">
        <v>0.06</v>
      </c>
      <c r="AY198" s="48">
        <v>100</v>
      </c>
      <c r="AZ198" s="48">
        <v>500</v>
      </c>
      <c r="BA198" s="44">
        <v>1000</v>
      </c>
      <c r="BB198" s="44">
        <v>50</v>
      </c>
      <c r="BC198" s="57">
        <v>30</v>
      </c>
      <c r="BD198" s="57">
        <v>670</v>
      </c>
      <c r="BE198" s="77">
        <v>2</v>
      </c>
      <c r="BF198" s="77">
        <v>2</v>
      </c>
      <c r="BG198" s="61">
        <v>100</v>
      </c>
      <c r="BH198" s="61">
        <v>610</v>
      </c>
      <c r="BI198" s="79">
        <v>2</v>
      </c>
      <c r="BJ198" s="79">
        <v>2</v>
      </c>
      <c r="BK198" s="65" t="s">
        <v>790</v>
      </c>
      <c r="BL198" s="65">
        <v>0.1</v>
      </c>
      <c r="BM198" s="65" t="s">
        <v>1140</v>
      </c>
      <c r="BN198" s="65" t="s">
        <v>1517</v>
      </c>
    </row>
    <row r="199" spans="1:66" ht="35.1" customHeight="1" x14ac:dyDescent="0.2">
      <c r="A199" s="33" t="s">
        <v>92</v>
      </c>
      <c r="B199" s="125"/>
      <c r="C199" s="33" t="s">
        <v>1381</v>
      </c>
      <c r="D199" s="33" t="s">
        <v>875</v>
      </c>
      <c r="E199" s="126">
        <v>1814</v>
      </c>
      <c r="F199" s="22"/>
      <c r="G199" s="22"/>
      <c r="H199" s="22"/>
      <c r="I199" s="22"/>
      <c r="J199" s="142"/>
      <c r="K199" s="142"/>
      <c r="L199" s="142"/>
      <c r="M199" s="142"/>
      <c r="N199" s="165"/>
      <c r="O199" s="22"/>
      <c r="P199" s="22" t="s">
        <v>633</v>
      </c>
      <c r="Q199" s="22" t="str">
        <f>IFERROR(VLOOKUP(A199,'[1]Compil Arr.Eval+Surv'!$C$2:$M$187,11,FALSE),"")</f>
        <v>PSEE &amp; SPAS Cat. A</v>
      </c>
      <c r="R199" s="98"/>
      <c r="S199" s="98"/>
      <c r="T199" s="98" t="str">
        <f>IF(J199&lt;&gt;"","Etat chimique",IFERROR(VLOOKUP(A199,'[1]Compil Arr.Eval+Surv'!$C$2:$M$187,11,FALSE),""))</f>
        <v>PSEE &amp; SPAS Cat. A</v>
      </c>
      <c r="U199" s="40" t="s">
        <v>790</v>
      </c>
      <c r="V199" s="40" t="s">
        <v>790</v>
      </c>
      <c r="W199" s="40" t="s">
        <v>790</v>
      </c>
      <c r="X199" s="40" t="s">
        <v>790</v>
      </c>
      <c r="Y199" s="39" t="s">
        <v>790</v>
      </c>
      <c r="Z199" s="39">
        <f>AI199</f>
        <v>0.01</v>
      </c>
      <c r="AA199" s="42" t="s">
        <v>1100</v>
      </c>
      <c r="AB199" s="42" t="s">
        <v>917</v>
      </c>
      <c r="AC199" s="42">
        <v>41012</v>
      </c>
      <c r="AD199" s="86" t="s">
        <v>862</v>
      </c>
      <c r="AE199" s="145">
        <v>0.01</v>
      </c>
      <c r="AF199" s="86" t="s">
        <v>854</v>
      </c>
      <c r="AG199" s="145">
        <v>0.01</v>
      </c>
      <c r="AH199" s="145">
        <v>4.4999999999999998E-2</v>
      </c>
      <c r="AI199" s="145">
        <v>0.01</v>
      </c>
      <c r="AJ199" s="86" t="s">
        <v>854</v>
      </c>
      <c r="AK199" s="145">
        <v>1E-3</v>
      </c>
      <c r="AL199" s="86" t="s">
        <v>854</v>
      </c>
      <c r="AM199" s="145">
        <v>4.4999999999999997E-3</v>
      </c>
      <c r="AN199" s="145">
        <v>1E-3</v>
      </c>
      <c r="AO199" s="86" t="s">
        <v>854</v>
      </c>
      <c r="AP199" s="86" t="s">
        <v>818</v>
      </c>
      <c r="AQ199" s="71">
        <v>10</v>
      </c>
      <c r="AR199" s="156">
        <v>0.01</v>
      </c>
      <c r="AS199" s="72">
        <v>10</v>
      </c>
      <c r="AT199" s="156">
        <v>4.4999999999999998E-2</v>
      </c>
      <c r="AU199" s="55">
        <v>100</v>
      </c>
      <c r="AV199" s="138">
        <v>1E-3</v>
      </c>
      <c r="AW199" s="55">
        <v>100</v>
      </c>
      <c r="AX199" s="138">
        <v>4.4999999999999997E-3</v>
      </c>
      <c r="AY199" s="48">
        <v>100</v>
      </c>
      <c r="AZ199" s="48">
        <v>20</v>
      </c>
      <c r="BA199" s="44">
        <v>1000</v>
      </c>
      <c r="BB199" s="44">
        <v>2</v>
      </c>
      <c r="BC199" s="57">
        <v>30</v>
      </c>
      <c r="BD199" s="57">
        <v>16667</v>
      </c>
      <c r="BE199" s="77">
        <v>10.442982456140351</v>
      </c>
      <c r="BF199" s="77">
        <v>10.442982456140351</v>
      </c>
      <c r="BG199" s="61">
        <v>100</v>
      </c>
      <c r="BH199" s="61">
        <v>15217</v>
      </c>
      <c r="BI199" s="79">
        <v>9.534461152882205</v>
      </c>
      <c r="BJ199" s="79">
        <v>9.534461152882205</v>
      </c>
      <c r="BK199" s="65" t="s">
        <v>790</v>
      </c>
      <c r="BL199" s="65">
        <v>0.1</v>
      </c>
      <c r="BM199" s="65" t="s">
        <v>1140</v>
      </c>
      <c r="BN199" s="65" t="s">
        <v>1517</v>
      </c>
    </row>
    <row r="200" spans="1:66" ht="35.1" customHeight="1" x14ac:dyDescent="0.2">
      <c r="A200" s="33" t="s">
        <v>667</v>
      </c>
      <c r="B200" s="125"/>
      <c r="C200" s="33" t="s">
        <v>1055</v>
      </c>
      <c r="D200" s="33" t="s">
        <v>1382</v>
      </c>
      <c r="E200" s="126">
        <v>1678</v>
      </c>
      <c r="F200" s="22"/>
      <c r="G200" s="22"/>
      <c r="H200" s="22"/>
      <c r="I200" s="22"/>
      <c r="J200" s="142"/>
      <c r="K200" s="142"/>
      <c r="L200" s="142"/>
      <c r="M200" s="142"/>
      <c r="N200" s="165"/>
      <c r="O200" s="22"/>
      <c r="P200" s="22"/>
      <c r="Q200" s="22" t="str">
        <f>IFERROR(VLOOKUP(A200,'[1]Compil Arr.Eval+Surv'!$C$2:$M$187,11,FALSE),"")</f>
        <v>SPAS Cat. A</v>
      </c>
      <c r="R200" s="98" t="s">
        <v>1025</v>
      </c>
      <c r="S200" s="98"/>
      <c r="T200" s="98" t="str">
        <f>IF(J200&lt;&gt;"","Etat chimique",IFERROR(VLOOKUP(A200,'[1]Compil Arr.Eval+Surv'!$C$2:$M$187,11,FALSE),""))</f>
        <v>SPAS Cat. A</v>
      </c>
      <c r="U200" s="40" t="s">
        <v>790</v>
      </c>
      <c r="V200" s="40" t="s">
        <v>790</v>
      </c>
      <c r="W200" s="40" t="s">
        <v>790</v>
      </c>
      <c r="X200" s="40" t="s">
        <v>790</v>
      </c>
      <c r="Y200" s="39" t="s">
        <v>790</v>
      </c>
      <c r="Z200" s="39" t="s">
        <v>790</v>
      </c>
      <c r="AA200" s="42" t="s">
        <v>1060</v>
      </c>
      <c r="AB200" s="42" t="s">
        <v>1059</v>
      </c>
      <c r="AC200" s="42">
        <v>44897</v>
      </c>
      <c r="AD200" s="86" t="s">
        <v>276</v>
      </c>
      <c r="AE200" s="145" t="s">
        <v>791</v>
      </c>
      <c r="AF200" s="86" t="s">
        <v>790</v>
      </c>
      <c r="AG200" s="145" t="s">
        <v>791</v>
      </c>
      <c r="AH200" s="145">
        <v>1.57</v>
      </c>
      <c r="AI200" s="145">
        <v>0.68</v>
      </c>
      <c r="AJ200" s="86" t="s">
        <v>854</v>
      </c>
      <c r="AK200" s="145" t="s">
        <v>791</v>
      </c>
      <c r="AL200" s="86" t="s">
        <v>790</v>
      </c>
      <c r="AM200" s="145">
        <v>0.157</v>
      </c>
      <c r="AN200" s="145">
        <v>6.8000000000000005E-2</v>
      </c>
      <c r="AO200" s="86" t="s">
        <v>854</v>
      </c>
      <c r="AP200" s="86" t="s">
        <v>818</v>
      </c>
      <c r="AQ200" s="71" t="s">
        <v>1064</v>
      </c>
      <c r="AR200" s="156">
        <v>0.68</v>
      </c>
      <c r="AS200" s="72" t="s">
        <v>1066</v>
      </c>
      <c r="AT200" s="156">
        <v>1.57</v>
      </c>
      <c r="AU200" s="55" t="s">
        <v>1065</v>
      </c>
      <c r="AV200" s="138">
        <v>6.8000000000000005E-2</v>
      </c>
      <c r="AW200" s="55" t="s">
        <v>1067</v>
      </c>
      <c r="AX200" s="138">
        <v>0.157</v>
      </c>
      <c r="AY200" s="48" t="s">
        <v>790</v>
      </c>
      <c r="AZ200" s="48" t="s">
        <v>275</v>
      </c>
      <c r="BA200" s="44" t="s">
        <v>790</v>
      </c>
      <c r="BB200" s="44" t="s">
        <v>275</v>
      </c>
      <c r="BC200" s="57" t="s">
        <v>790</v>
      </c>
      <c r="BD200" s="57" t="s">
        <v>1058</v>
      </c>
      <c r="BE200" s="77" t="s">
        <v>1058</v>
      </c>
      <c r="BF200" s="77" t="s">
        <v>1058</v>
      </c>
      <c r="BG200" s="61" t="s">
        <v>790</v>
      </c>
      <c r="BH200" s="61" t="s">
        <v>791</v>
      </c>
      <c r="BI200" s="79" t="s">
        <v>791</v>
      </c>
      <c r="BJ200" s="79" t="s">
        <v>791</v>
      </c>
      <c r="BK200" s="65" t="s">
        <v>790</v>
      </c>
      <c r="BL200" s="65">
        <v>0.1</v>
      </c>
      <c r="BM200" s="65" t="s">
        <v>1140</v>
      </c>
      <c r="BN200" s="65" t="s">
        <v>1517</v>
      </c>
    </row>
    <row r="201" spans="1:66" ht="35.1" customHeight="1" x14ac:dyDescent="0.2">
      <c r="A201" s="33" t="s">
        <v>1096</v>
      </c>
      <c r="B201" s="125" t="s">
        <v>1157</v>
      </c>
      <c r="C201" s="34" t="s">
        <v>1063</v>
      </c>
      <c r="D201" s="34" t="s">
        <v>1383</v>
      </c>
      <c r="E201" s="126">
        <v>6865</v>
      </c>
      <c r="F201" s="22"/>
      <c r="G201" s="22"/>
      <c r="H201" s="22"/>
      <c r="I201" s="22"/>
      <c r="J201" s="142"/>
      <c r="K201" s="142"/>
      <c r="L201" s="142"/>
      <c r="M201" s="142"/>
      <c r="N201" s="165"/>
      <c r="O201" s="22"/>
      <c r="P201" s="22"/>
      <c r="Q201" s="22" t="str">
        <f>IFERROR(VLOOKUP(A201,'[1]Compil Arr.Eval+Surv'!$C$2:$M$187,11,FALSE),"")</f>
        <v/>
      </c>
      <c r="R201" s="98"/>
      <c r="S201" s="98"/>
      <c r="T201" s="98" t="str">
        <f>IF(J201&lt;&gt;"","Etat chimique",IFERROR(VLOOKUP(A201,'[1]Compil Arr.Eval+Surv'!$C$2:$M$187,11,FALSE),""))</f>
        <v/>
      </c>
      <c r="U201" s="39" t="s">
        <v>790</v>
      </c>
      <c r="V201" s="39" t="s">
        <v>790</v>
      </c>
      <c r="W201" s="39" t="s">
        <v>790</v>
      </c>
      <c r="X201" s="39" t="s">
        <v>790</v>
      </c>
      <c r="Y201" s="39" t="s">
        <v>790</v>
      </c>
      <c r="Z201" s="39" t="s">
        <v>790</v>
      </c>
      <c r="AA201" s="42" t="s">
        <v>1060</v>
      </c>
      <c r="AB201" s="42" t="s">
        <v>1059</v>
      </c>
      <c r="AC201" s="42">
        <v>44746</v>
      </c>
      <c r="AD201" s="86" t="s">
        <v>276</v>
      </c>
      <c r="AE201" s="86" t="s">
        <v>791</v>
      </c>
      <c r="AF201" s="86" t="s">
        <v>790</v>
      </c>
      <c r="AG201" s="86" t="s">
        <v>791</v>
      </c>
      <c r="AH201" s="86">
        <v>1000</v>
      </c>
      <c r="AI201" s="86">
        <v>100</v>
      </c>
      <c r="AJ201" s="86" t="s">
        <v>854</v>
      </c>
      <c r="AK201" s="86" t="s">
        <v>791</v>
      </c>
      <c r="AL201" s="86" t="s">
        <v>790</v>
      </c>
      <c r="AM201" s="86">
        <v>100</v>
      </c>
      <c r="AN201" s="86">
        <v>10</v>
      </c>
      <c r="AO201" s="86" t="s">
        <v>854</v>
      </c>
      <c r="AP201" s="86" t="s">
        <v>818</v>
      </c>
      <c r="AQ201" s="71">
        <v>1000</v>
      </c>
      <c r="AR201" s="72">
        <v>100</v>
      </c>
      <c r="AS201" s="72">
        <v>100</v>
      </c>
      <c r="AT201" s="72">
        <v>1000</v>
      </c>
      <c r="AU201" s="55">
        <v>10000</v>
      </c>
      <c r="AV201" s="55">
        <v>10</v>
      </c>
      <c r="AW201" s="55">
        <v>1000</v>
      </c>
      <c r="AX201" s="55">
        <v>100</v>
      </c>
      <c r="AY201" s="48" t="s">
        <v>790</v>
      </c>
      <c r="AZ201" s="48" t="s">
        <v>1058</v>
      </c>
      <c r="BA201" s="44" t="s">
        <v>790</v>
      </c>
      <c r="BB201" s="44" t="s">
        <v>1058</v>
      </c>
      <c r="BC201" s="57" t="s">
        <v>790</v>
      </c>
      <c r="BD201" s="75" t="s">
        <v>1058</v>
      </c>
      <c r="BE201" s="57" t="s">
        <v>1058</v>
      </c>
      <c r="BF201" s="57" t="s">
        <v>1058</v>
      </c>
      <c r="BG201" s="61">
        <v>100</v>
      </c>
      <c r="BH201" s="61">
        <v>1217</v>
      </c>
      <c r="BI201" s="79">
        <v>20.283333333333335</v>
      </c>
      <c r="BJ201" s="79">
        <v>20.283333333333335</v>
      </c>
      <c r="BK201" s="65" t="s">
        <v>790</v>
      </c>
      <c r="BL201" s="65">
        <v>0.1</v>
      </c>
      <c r="BM201" s="65" t="s">
        <v>1140</v>
      </c>
      <c r="BN201" s="65" t="s">
        <v>1517</v>
      </c>
    </row>
    <row r="202" spans="1:66" ht="35.1" customHeight="1" x14ac:dyDescent="0.2">
      <c r="A202" s="33" t="s">
        <v>1068</v>
      </c>
      <c r="B202" s="125"/>
      <c r="C202" s="34" t="s">
        <v>1062</v>
      </c>
      <c r="D202" s="34" t="s">
        <v>1384</v>
      </c>
      <c r="E202" s="126">
        <v>7735</v>
      </c>
      <c r="F202" s="22"/>
      <c r="G202" s="22"/>
      <c r="H202" s="22"/>
      <c r="I202" s="22"/>
      <c r="J202" s="142"/>
      <c r="K202" s="142"/>
      <c r="L202" s="142"/>
      <c r="M202" s="142"/>
      <c r="N202" s="165"/>
      <c r="O202" s="22"/>
      <c r="P202" s="22"/>
      <c r="Q202" s="22" t="str">
        <f>IFERROR(VLOOKUP(A202,'[1]Compil Arr.Eval+Surv'!$C$2:$M$187,11,FALSE),"")</f>
        <v/>
      </c>
      <c r="R202" s="98"/>
      <c r="S202" s="98"/>
      <c r="T202" s="98" t="str">
        <f>IF(J202&lt;&gt;"","Etat chimique",IFERROR(VLOOKUP(A202,'[1]Compil Arr.Eval+Surv'!$C$2:$M$187,11,FALSE),""))</f>
        <v/>
      </c>
      <c r="U202" s="39" t="s">
        <v>790</v>
      </c>
      <c r="V202" s="39" t="s">
        <v>790</v>
      </c>
      <c r="W202" s="39" t="s">
        <v>790</v>
      </c>
      <c r="X202" s="39" t="s">
        <v>790</v>
      </c>
      <c r="Y202" s="39" t="s">
        <v>790</v>
      </c>
      <c r="Z202" s="39" t="s">
        <v>790</v>
      </c>
      <c r="AA202" s="42" t="s">
        <v>1060</v>
      </c>
      <c r="AB202" s="42" t="s">
        <v>1059</v>
      </c>
      <c r="AC202" s="42">
        <v>44746</v>
      </c>
      <c r="AD202" s="86" t="s">
        <v>276</v>
      </c>
      <c r="AE202" s="86" t="s">
        <v>791</v>
      </c>
      <c r="AF202" s="86" t="s">
        <v>790</v>
      </c>
      <c r="AG202" s="86" t="s">
        <v>791</v>
      </c>
      <c r="AH202" s="86">
        <v>940</v>
      </c>
      <c r="AI202" s="86">
        <v>94</v>
      </c>
      <c r="AJ202" s="86" t="s">
        <v>854</v>
      </c>
      <c r="AK202" s="86" t="s">
        <v>791</v>
      </c>
      <c r="AL202" s="86" t="s">
        <v>790</v>
      </c>
      <c r="AM202" s="86">
        <v>94</v>
      </c>
      <c r="AN202" s="86">
        <v>9.4</v>
      </c>
      <c r="AO202" s="86" t="s">
        <v>854</v>
      </c>
      <c r="AP202" s="86" t="s">
        <v>818</v>
      </c>
      <c r="AQ202" s="71">
        <v>1000</v>
      </c>
      <c r="AR202" s="72">
        <v>94</v>
      </c>
      <c r="AS202" s="72">
        <v>100</v>
      </c>
      <c r="AT202" s="72">
        <v>940</v>
      </c>
      <c r="AU202" s="55">
        <v>10000</v>
      </c>
      <c r="AV202" s="55">
        <v>9.4</v>
      </c>
      <c r="AW202" s="55">
        <v>1000</v>
      </c>
      <c r="AX202" s="55">
        <v>94</v>
      </c>
      <c r="AY202" s="48" t="s">
        <v>790</v>
      </c>
      <c r="AZ202" s="48" t="s">
        <v>1058</v>
      </c>
      <c r="BA202" s="44" t="s">
        <v>790</v>
      </c>
      <c r="BB202" s="44" t="s">
        <v>1058</v>
      </c>
      <c r="BC202" s="57" t="s">
        <v>790</v>
      </c>
      <c r="BD202" s="75" t="s">
        <v>1058</v>
      </c>
      <c r="BE202" s="57" t="s">
        <v>1058</v>
      </c>
      <c r="BF202" s="57" t="s">
        <v>1058</v>
      </c>
      <c r="BG202" s="61">
        <v>100</v>
      </c>
      <c r="BH202" s="61">
        <v>1217</v>
      </c>
      <c r="BI202" s="79">
        <v>20.283333333333335</v>
      </c>
      <c r="BJ202" s="79">
        <v>20.283333333333335</v>
      </c>
      <c r="BK202" s="65" t="s">
        <v>790</v>
      </c>
      <c r="BL202" s="65">
        <v>0.1</v>
      </c>
      <c r="BM202" s="65" t="s">
        <v>1140</v>
      </c>
      <c r="BN202" s="65" t="s">
        <v>1517</v>
      </c>
    </row>
    <row r="203" spans="1:66" ht="35.1" customHeight="1" x14ac:dyDescent="0.2">
      <c r="A203" s="33"/>
      <c r="B203" s="125"/>
      <c r="C203" s="34" t="s">
        <v>1116</v>
      </c>
      <c r="D203" s="34" t="s">
        <v>1385</v>
      </c>
      <c r="E203" s="126" t="s">
        <v>652</v>
      </c>
      <c r="F203" s="22"/>
      <c r="G203" s="22"/>
      <c r="H203" s="22"/>
      <c r="I203" s="22"/>
      <c r="J203" s="142"/>
      <c r="K203" s="142"/>
      <c r="L203" s="142"/>
      <c r="M203" s="142"/>
      <c r="N203" s="165"/>
      <c r="O203" s="22"/>
      <c r="P203" s="22"/>
      <c r="Q203" s="22" t="str">
        <f>IFERROR(VLOOKUP(A203,'[1]Compil Arr.Eval+Surv'!$C$2:$M$187,11,FALSE),"")</f>
        <v/>
      </c>
      <c r="R203" s="98"/>
      <c r="S203" s="98"/>
      <c r="T203" s="98" t="str">
        <f>IF(J203&lt;&gt;"","Etat chimique",IFERROR(VLOOKUP(A203,'[1]Compil Arr.Eval+Surv'!$C$2:$M$187,11,FALSE),""))</f>
        <v/>
      </c>
      <c r="U203" s="39" t="s">
        <v>790</v>
      </c>
      <c r="V203" s="39" t="s">
        <v>790</v>
      </c>
      <c r="W203" s="39" t="s">
        <v>790</v>
      </c>
      <c r="X203" s="39" t="s">
        <v>790</v>
      </c>
      <c r="Y203" s="39" t="s">
        <v>790</v>
      </c>
      <c r="Z203" s="39" t="s">
        <v>790</v>
      </c>
      <c r="AA203" s="42" t="s">
        <v>1060</v>
      </c>
      <c r="AB203" s="42" t="s">
        <v>1059</v>
      </c>
      <c r="AC203" s="42">
        <v>44746</v>
      </c>
      <c r="AD203" s="86" t="s">
        <v>276</v>
      </c>
      <c r="AE203" s="86" t="s">
        <v>791</v>
      </c>
      <c r="AF203" s="86" t="s">
        <v>790</v>
      </c>
      <c r="AG203" s="86" t="s">
        <v>791</v>
      </c>
      <c r="AH203" s="86">
        <v>608</v>
      </c>
      <c r="AI203" s="86">
        <v>60.8</v>
      </c>
      <c r="AJ203" s="86" t="s">
        <v>854</v>
      </c>
      <c r="AK203" s="86" t="s">
        <v>791</v>
      </c>
      <c r="AL203" s="86" t="s">
        <v>790</v>
      </c>
      <c r="AM203" s="86">
        <v>60.8</v>
      </c>
      <c r="AN203" s="86">
        <v>6.08</v>
      </c>
      <c r="AO203" s="86" t="s">
        <v>854</v>
      </c>
      <c r="AP203" s="86" t="s">
        <v>818</v>
      </c>
      <c r="AQ203" s="71">
        <v>1000</v>
      </c>
      <c r="AR203" s="72">
        <v>60.8</v>
      </c>
      <c r="AS203" s="72">
        <v>100</v>
      </c>
      <c r="AT203" s="72">
        <v>608</v>
      </c>
      <c r="AU203" s="55">
        <v>10000</v>
      </c>
      <c r="AV203" s="55">
        <v>6.08</v>
      </c>
      <c r="AW203" s="55">
        <v>1000</v>
      </c>
      <c r="AX203" s="55">
        <v>60.8</v>
      </c>
      <c r="AY203" s="48" t="s">
        <v>790</v>
      </c>
      <c r="AZ203" s="48" t="s">
        <v>791</v>
      </c>
      <c r="BA203" s="44" t="s">
        <v>790</v>
      </c>
      <c r="BB203" s="44" t="s">
        <v>791</v>
      </c>
      <c r="BC203" s="57" t="s">
        <v>790</v>
      </c>
      <c r="BD203" s="75" t="s">
        <v>1058</v>
      </c>
      <c r="BE203" s="57" t="s">
        <v>1058</v>
      </c>
      <c r="BF203" s="57" t="s">
        <v>1058</v>
      </c>
      <c r="BG203" s="61">
        <v>100</v>
      </c>
      <c r="BH203" s="61">
        <v>1217</v>
      </c>
      <c r="BI203" s="79">
        <v>20.283333333333335</v>
      </c>
      <c r="BJ203" s="79">
        <v>20.283333333333335</v>
      </c>
      <c r="BK203" s="65" t="s">
        <v>790</v>
      </c>
      <c r="BL203" s="65">
        <v>0.1</v>
      </c>
      <c r="BM203" s="65" t="s">
        <v>1140</v>
      </c>
      <c r="BN203" s="65" t="s">
        <v>1517</v>
      </c>
    </row>
    <row r="204" spans="1:66" ht="35.1" customHeight="1" x14ac:dyDescent="0.2">
      <c r="A204" s="18" t="s">
        <v>668</v>
      </c>
      <c r="B204" s="121"/>
      <c r="C204" s="18" t="s">
        <v>1061</v>
      </c>
      <c r="D204" s="18" t="s">
        <v>1386</v>
      </c>
      <c r="E204" s="126">
        <v>5617</v>
      </c>
      <c r="F204" s="22"/>
      <c r="G204" s="22"/>
      <c r="H204" s="22"/>
      <c r="I204" s="22"/>
      <c r="J204" s="142"/>
      <c r="K204" s="142"/>
      <c r="L204" s="142"/>
      <c r="M204" s="142"/>
      <c r="N204" s="165"/>
      <c r="O204" s="22"/>
      <c r="P204" s="22"/>
      <c r="Q204" s="22" t="str">
        <f>IFERROR(VLOOKUP(A204,'[1]Compil Arr.Eval+Surv'!$C$2:$M$187,11,FALSE),"")</f>
        <v/>
      </c>
      <c r="R204" s="98" t="s">
        <v>1025</v>
      </c>
      <c r="S204" s="98"/>
      <c r="T204" s="98" t="str">
        <f>IF(J204&lt;&gt;"","Etat chimique",IFERROR(VLOOKUP(A204,'[1]Compil Arr.Eval+Surv'!$C$2:$M$187,11,FALSE),""))</f>
        <v/>
      </c>
      <c r="U204" s="39" t="s">
        <v>790</v>
      </c>
      <c r="V204" s="39" t="s">
        <v>790</v>
      </c>
      <c r="W204" s="39" t="s">
        <v>790</v>
      </c>
      <c r="X204" s="39" t="s">
        <v>790</v>
      </c>
      <c r="Y204" s="39" t="s">
        <v>790</v>
      </c>
      <c r="Z204" s="39" t="s">
        <v>790</v>
      </c>
      <c r="AA204" s="42" t="s">
        <v>1060</v>
      </c>
      <c r="AB204" s="42" t="s">
        <v>1059</v>
      </c>
      <c r="AC204" s="42">
        <v>44746</v>
      </c>
      <c r="AD204" s="86" t="s">
        <v>276</v>
      </c>
      <c r="AE204" s="86" t="s">
        <v>791</v>
      </c>
      <c r="AF204" s="86" t="s">
        <v>790</v>
      </c>
      <c r="AG204" s="86" t="s">
        <v>791</v>
      </c>
      <c r="AH204" s="86">
        <v>1.57</v>
      </c>
      <c r="AI204" s="86">
        <v>0.68</v>
      </c>
      <c r="AJ204" s="86" t="s">
        <v>854</v>
      </c>
      <c r="AK204" s="86" t="s">
        <v>791</v>
      </c>
      <c r="AL204" s="86" t="s">
        <v>790</v>
      </c>
      <c r="AM204" s="86">
        <v>0.157</v>
      </c>
      <c r="AN204" s="86">
        <v>6.8000000000000005E-2</v>
      </c>
      <c r="AO204" s="86" t="s">
        <v>854</v>
      </c>
      <c r="AP204" s="86" t="s">
        <v>818</v>
      </c>
      <c r="AQ204" s="70" t="s">
        <v>1064</v>
      </c>
      <c r="AR204" s="70">
        <v>0.68</v>
      </c>
      <c r="AS204" s="70" t="s">
        <v>1066</v>
      </c>
      <c r="AT204" s="70">
        <v>1.57</v>
      </c>
      <c r="AU204" s="52" t="s">
        <v>1065</v>
      </c>
      <c r="AV204" s="52">
        <v>6.8000000000000005E-2</v>
      </c>
      <c r="AW204" s="52" t="s">
        <v>1067</v>
      </c>
      <c r="AX204" s="52">
        <v>0.157</v>
      </c>
      <c r="AY204" s="48" t="s">
        <v>790</v>
      </c>
      <c r="AZ204" s="48" t="s">
        <v>275</v>
      </c>
      <c r="BA204" s="44" t="s">
        <v>790</v>
      </c>
      <c r="BB204" s="44" t="s">
        <v>275</v>
      </c>
      <c r="BC204" s="57" t="s">
        <v>790</v>
      </c>
      <c r="BD204" s="75" t="s">
        <v>1058</v>
      </c>
      <c r="BE204" s="57" t="s">
        <v>1058</v>
      </c>
      <c r="BF204" s="57" t="s">
        <v>1058</v>
      </c>
      <c r="BG204" s="61" t="s">
        <v>790</v>
      </c>
      <c r="BH204" s="80" t="s">
        <v>791</v>
      </c>
      <c r="BI204" s="80" t="s">
        <v>791</v>
      </c>
      <c r="BJ204" s="80" t="s">
        <v>791</v>
      </c>
      <c r="BK204" s="65" t="s">
        <v>790</v>
      </c>
      <c r="BL204" s="65">
        <v>0.1</v>
      </c>
      <c r="BM204" s="65" t="s">
        <v>1140</v>
      </c>
      <c r="BN204" s="65" t="s">
        <v>1517</v>
      </c>
    </row>
    <row r="205" spans="1:66" ht="35.1" customHeight="1" x14ac:dyDescent="0.2">
      <c r="A205" s="33" t="s">
        <v>359</v>
      </c>
      <c r="B205" s="125"/>
      <c r="C205" s="33" t="s">
        <v>360</v>
      </c>
      <c r="D205" s="33" t="s">
        <v>1378</v>
      </c>
      <c r="E205" s="126">
        <v>1175</v>
      </c>
      <c r="F205" s="22"/>
      <c r="G205" s="22"/>
      <c r="H205" s="22"/>
      <c r="I205" s="22"/>
      <c r="J205" s="142"/>
      <c r="K205" s="142"/>
      <c r="L205" s="142"/>
      <c r="M205" s="142"/>
      <c r="N205" s="165"/>
      <c r="O205" s="22"/>
      <c r="P205" s="22"/>
      <c r="Q205" s="22" t="str">
        <f>IFERROR(VLOOKUP(A205,'[1]Compil Arr.Eval+Surv'!$C$2:$M$187,11,FALSE),"")</f>
        <v>SPAS Cat. B</v>
      </c>
      <c r="R205" s="98"/>
      <c r="S205" s="98"/>
      <c r="T205" s="98" t="str">
        <f>IF(J205&lt;&gt;"","Etat chimique",IFERROR(VLOOKUP(A205,'[1]Compil Arr.Eval+Surv'!$C$2:$M$187,11,FALSE),""))</f>
        <v>SPAS Cat. B</v>
      </c>
      <c r="U205" s="39" t="s">
        <v>790</v>
      </c>
      <c r="V205" s="39" t="s">
        <v>790</v>
      </c>
      <c r="W205" s="39" t="s">
        <v>790</v>
      </c>
      <c r="X205" s="39" t="s">
        <v>790</v>
      </c>
      <c r="Y205" s="39" t="s">
        <v>790</v>
      </c>
      <c r="Z205" s="39" t="s">
        <v>790</v>
      </c>
      <c r="AA205" s="42" t="s">
        <v>928</v>
      </c>
      <c r="AB205" s="42" t="s">
        <v>914</v>
      </c>
      <c r="AC205" s="42">
        <v>40088</v>
      </c>
      <c r="AD205" s="86" t="s">
        <v>276</v>
      </c>
      <c r="AE205" s="86">
        <v>0.1</v>
      </c>
      <c r="AF205" s="86" t="s">
        <v>1256</v>
      </c>
      <c r="AG205" s="86">
        <v>0.1</v>
      </c>
      <c r="AH205" s="86">
        <v>170</v>
      </c>
      <c r="AI205" s="86">
        <v>0.1</v>
      </c>
      <c r="AJ205" s="86" t="s">
        <v>854</v>
      </c>
      <c r="AK205" s="86" t="s">
        <v>791</v>
      </c>
      <c r="AL205" s="86" t="s">
        <v>790</v>
      </c>
      <c r="AM205" s="86" t="s">
        <v>791</v>
      </c>
      <c r="AN205" s="86" t="s">
        <v>275</v>
      </c>
      <c r="AO205" s="86" t="s">
        <v>790</v>
      </c>
      <c r="AP205" s="86" t="s">
        <v>818</v>
      </c>
      <c r="AQ205" s="71">
        <v>10</v>
      </c>
      <c r="AR205" s="72">
        <v>0.1</v>
      </c>
      <c r="AS205" s="72">
        <v>10</v>
      </c>
      <c r="AT205" s="72">
        <v>170</v>
      </c>
      <c r="AU205" s="55" t="s">
        <v>790</v>
      </c>
      <c r="AV205" s="55" t="s">
        <v>791</v>
      </c>
      <c r="AW205" s="55" t="s">
        <v>790</v>
      </c>
      <c r="AX205" s="55" t="s">
        <v>791</v>
      </c>
      <c r="AY205" s="48" t="s">
        <v>789</v>
      </c>
      <c r="AZ205" s="48">
        <v>0.17499999999999999</v>
      </c>
      <c r="BA205" s="44" t="s">
        <v>789</v>
      </c>
      <c r="BB205" s="44" t="s">
        <v>275</v>
      </c>
      <c r="BC205" s="57">
        <v>10</v>
      </c>
      <c r="BD205" s="76">
        <v>100</v>
      </c>
      <c r="BE205" s="76">
        <v>50</v>
      </c>
      <c r="BF205" s="76">
        <v>50</v>
      </c>
      <c r="BG205" s="61">
        <v>900</v>
      </c>
      <c r="BH205" s="79">
        <v>4.0599999999999996</v>
      </c>
      <c r="BI205" s="79">
        <v>2.0299999999999998</v>
      </c>
      <c r="BJ205" s="79">
        <v>2.0299999999999998</v>
      </c>
      <c r="BK205" s="65" t="s">
        <v>790</v>
      </c>
      <c r="BL205" s="65">
        <v>0.1</v>
      </c>
      <c r="BM205" s="65" t="s">
        <v>1140</v>
      </c>
      <c r="BN205" s="65" t="s">
        <v>1517</v>
      </c>
    </row>
    <row r="206" spans="1:66" ht="35.1" customHeight="1" x14ac:dyDescent="0.2">
      <c r="A206" s="33" t="s">
        <v>93</v>
      </c>
      <c r="B206" s="125"/>
      <c r="C206" s="33" t="s">
        <v>29</v>
      </c>
      <c r="D206" s="33" t="s">
        <v>1379</v>
      </c>
      <c r="E206" s="126">
        <v>1403</v>
      </c>
      <c r="F206" s="22"/>
      <c r="G206" s="22"/>
      <c r="H206" s="22"/>
      <c r="I206" s="22"/>
      <c r="J206" s="142"/>
      <c r="K206" s="142"/>
      <c r="L206" s="142"/>
      <c r="M206" s="142"/>
      <c r="N206" s="165"/>
      <c r="O206" s="22"/>
      <c r="P206" s="22"/>
      <c r="Q206" s="22" t="str">
        <f>IFERROR(VLOOKUP(A206,'[1]Compil Arr.Eval+Surv'!$C$2:$M$187,11,FALSE),"")</f>
        <v/>
      </c>
      <c r="R206" s="98"/>
      <c r="S206" s="98"/>
      <c r="T206" s="98" t="str">
        <f>IF(J206&lt;&gt;"","Etat chimique",IFERROR(VLOOKUP(A206,'[1]Compil Arr.Eval+Surv'!$C$2:$M$187,11,FALSE),""))</f>
        <v/>
      </c>
      <c r="U206" s="39" t="s">
        <v>790</v>
      </c>
      <c r="V206" s="39" t="s">
        <v>790</v>
      </c>
      <c r="W206" s="39" t="s">
        <v>790</v>
      </c>
      <c r="X206" s="39" t="s">
        <v>790</v>
      </c>
      <c r="Y206" s="39" t="s">
        <v>790</v>
      </c>
      <c r="Z206" s="39" t="s">
        <v>790</v>
      </c>
      <c r="AA206" s="42" t="s">
        <v>928</v>
      </c>
      <c r="AB206" s="42" t="s">
        <v>916</v>
      </c>
      <c r="AC206" s="42">
        <v>40837</v>
      </c>
      <c r="AD206" s="86" t="s">
        <v>276</v>
      </c>
      <c r="AE206" s="86">
        <v>5.6</v>
      </c>
      <c r="AF206" s="86" t="s">
        <v>854</v>
      </c>
      <c r="AG206" s="86">
        <v>0.1</v>
      </c>
      <c r="AH206" s="86">
        <v>34</v>
      </c>
      <c r="AI206" s="86">
        <v>5.6</v>
      </c>
      <c r="AJ206" s="86" t="s">
        <v>854</v>
      </c>
      <c r="AK206" s="86">
        <v>1.1200000000000001</v>
      </c>
      <c r="AL206" s="86" t="s">
        <v>854</v>
      </c>
      <c r="AM206" s="86">
        <v>6.8</v>
      </c>
      <c r="AN206" s="86">
        <v>1.1200000000000001</v>
      </c>
      <c r="AO206" s="86" t="s">
        <v>854</v>
      </c>
      <c r="AP206" s="86" t="s">
        <v>818</v>
      </c>
      <c r="AQ206" s="71">
        <v>10</v>
      </c>
      <c r="AR206" s="72">
        <v>5.6</v>
      </c>
      <c r="AS206" s="72">
        <v>100</v>
      </c>
      <c r="AT206" s="72">
        <v>34</v>
      </c>
      <c r="AU206" s="55">
        <v>50</v>
      </c>
      <c r="AV206" s="55">
        <v>1.1200000000000001</v>
      </c>
      <c r="AW206" s="55">
        <v>500</v>
      </c>
      <c r="AX206" s="55">
        <v>6.8</v>
      </c>
      <c r="AY206" s="48" t="s">
        <v>789</v>
      </c>
      <c r="AZ206" s="48">
        <v>90.16</v>
      </c>
      <c r="BA206" s="44" t="s">
        <v>789</v>
      </c>
      <c r="BB206" s="44">
        <v>18.032000000000004</v>
      </c>
      <c r="BC206" s="57">
        <v>90</v>
      </c>
      <c r="BD206" s="57">
        <v>1660</v>
      </c>
      <c r="BE206" s="76">
        <v>61.481481481481481</v>
      </c>
      <c r="BF206" s="76">
        <v>61.481481481481481</v>
      </c>
      <c r="BG206" s="61">
        <v>100</v>
      </c>
      <c r="BH206" s="61">
        <v>3043</v>
      </c>
      <c r="BI206" s="80">
        <v>112.70370370370371</v>
      </c>
      <c r="BJ206" s="80">
        <v>112.70370370370371</v>
      </c>
      <c r="BK206" s="65" t="s">
        <v>790</v>
      </c>
      <c r="BL206" s="65">
        <v>0.1</v>
      </c>
      <c r="BM206" s="65" t="s">
        <v>1140</v>
      </c>
      <c r="BN206" s="65" t="s">
        <v>1517</v>
      </c>
    </row>
    <row r="207" spans="1:66" ht="35.1" customHeight="1" x14ac:dyDescent="0.2">
      <c r="A207" s="33" t="s">
        <v>201</v>
      </c>
      <c r="B207" s="125"/>
      <c r="C207" s="33" t="s">
        <v>148</v>
      </c>
      <c r="D207" s="33" t="s">
        <v>1380</v>
      </c>
      <c r="E207" s="126">
        <v>2773</v>
      </c>
      <c r="F207" s="22"/>
      <c r="G207" s="22"/>
      <c r="H207" s="22"/>
      <c r="I207" s="22"/>
      <c r="J207" s="142"/>
      <c r="K207" s="142"/>
      <c r="L207" s="142"/>
      <c r="M207" s="142"/>
      <c r="N207" s="165"/>
      <c r="O207" s="22"/>
      <c r="P207" s="22"/>
      <c r="Q207" s="22" t="str">
        <f>IFERROR(VLOOKUP(A207,'[1]Compil Arr.Eval+Surv'!$C$2:$M$187,11,FALSE),"")</f>
        <v/>
      </c>
      <c r="R207" s="98"/>
      <c r="S207" s="98"/>
      <c r="T207" s="98" t="str">
        <f>IF(J207&lt;&gt;"","Etat chimique",IFERROR(VLOOKUP(A207,'[1]Compil Arr.Eval+Surv'!$C$2:$M$187,11,FALSE),""))</f>
        <v/>
      </c>
      <c r="U207" s="39" t="s">
        <v>790</v>
      </c>
      <c r="V207" s="39" t="s">
        <v>790</v>
      </c>
      <c r="W207" s="39" t="s">
        <v>790</v>
      </c>
      <c r="X207" s="39" t="s">
        <v>790</v>
      </c>
      <c r="Y207" s="39" t="s">
        <v>790</v>
      </c>
      <c r="Z207" s="39" t="s">
        <v>790</v>
      </c>
      <c r="AA207" s="42" t="s">
        <v>1259</v>
      </c>
      <c r="AB207" s="42" t="s">
        <v>921</v>
      </c>
      <c r="AC207" s="42" t="s">
        <v>779</v>
      </c>
      <c r="AD207" s="86" t="s">
        <v>276</v>
      </c>
      <c r="AE207" s="86" t="s">
        <v>791</v>
      </c>
      <c r="AF207" s="86" t="s">
        <v>790</v>
      </c>
      <c r="AG207" s="86" t="s">
        <v>791</v>
      </c>
      <c r="AH207" s="86" t="s">
        <v>791</v>
      </c>
      <c r="AI207" s="86" t="s">
        <v>275</v>
      </c>
      <c r="AJ207" s="86" t="s">
        <v>790</v>
      </c>
      <c r="AK207" s="86" t="s">
        <v>791</v>
      </c>
      <c r="AL207" s="86" t="s">
        <v>790</v>
      </c>
      <c r="AM207" s="86" t="s">
        <v>791</v>
      </c>
      <c r="AN207" s="86" t="s">
        <v>275</v>
      </c>
      <c r="AO207" s="86" t="s">
        <v>790</v>
      </c>
      <c r="AP207" s="86" t="s">
        <v>818</v>
      </c>
      <c r="AQ207" s="71">
        <v>50</v>
      </c>
      <c r="AR207" s="72">
        <v>40</v>
      </c>
      <c r="AS207" s="72" t="s">
        <v>790</v>
      </c>
      <c r="AT207" s="72" t="s">
        <v>791</v>
      </c>
      <c r="AU207" s="55" t="s">
        <v>790</v>
      </c>
      <c r="AV207" s="55" t="s">
        <v>791</v>
      </c>
      <c r="AW207" s="55" t="s">
        <v>790</v>
      </c>
      <c r="AX207" s="55" t="s">
        <v>791</v>
      </c>
      <c r="AY207" s="48" t="s">
        <v>789</v>
      </c>
      <c r="AZ207" s="48" t="s">
        <v>275</v>
      </c>
      <c r="BA207" s="44" t="s">
        <v>789</v>
      </c>
      <c r="BB207" s="44" t="s">
        <v>275</v>
      </c>
      <c r="BC207" s="57" t="s">
        <v>790</v>
      </c>
      <c r="BD207" s="57" t="s">
        <v>791</v>
      </c>
      <c r="BE207" s="76" t="s">
        <v>791</v>
      </c>
      <c r="BF207" s="76" t="s">
        <v>791</v>
      </c>
      <c r="BG207" s="61" t="s">
        <v>790</v>
      </c>
      <c r="BH207" s="61" t="s">
        <v>791</v>
      </c>
      <c r="BI207" s="80" t="s">
        <v>791</v>
      </c>
      <c r="BJ207" s="80" t="s">
        <v>791</v>
      </c>
      <c r="BK207" s="65" t="s">
        <v>790</v>
      </c>
      <c r="BL207" s="65" t="s">
        <v>792</v>
      </c>
      <c r="BM207" s="65" t="s">
        <v>276</v>
      </c>
      <c r="BN207" s="65"/>
    </row>
    <row r="208" spans="1:66" ht="35.1" customHeight="1" x14ac:dyDescent="0.2">
      <c r="A208" s="33"/>
      <c r="B208" s="125"/>
      <c r="C208" s="33" t="s">
        <v>1387</v>
      </c>
      <c r="D208" s="33" t="s">
        <v>424</v>
      </c>
      <c r="E208" s="126">
        <v>7707</v>
      </c>
      <c r="F208" s="22"/>
      <c r="G208" s="22"/>
      <c r="H208" s="22">
        <v>37</v>
      </c>
      <c r="I208" s="22" t="s">
        <v>431</v>
      </c>
      <c r="J208" s="142">
        <v>37</v>
      </c>
      <c r="K208" s="142" t="s">
        <v>431</v>
      </c>
      <c r="L208" s="142" t="s">
        <v>1227</v>
      </c>
      <c r="M208" s="142" t="s">
        <v>1228</v>
      </c>
      <c r="N208" s="165" t="s">
        <v>1198</v>
      </c>
      <c r="O208" s="22"/>
      <c r="P208" s="22" t="s">
        <v>634</v>
      </c>
      <c r="Q208" s="22" t="str">
        <f>IFERROR(VLOOKUP(A208,'[1]Compil Arr.Eval+Surv'!$C$2:$M$187,11,FALSE),"")</f>
        <v/>
      </c>
      <c r="R208" s="98"/>
      <c r="S208" s="98" t="s">
        <v>1114</v>
      </c>
      <c r="T208" s="98" t="str">
        <f>IF(J208&lt;&gt;"","Etat chimique",IFERROR(VLOOKUP(A208,'[1]Compil Arr.Eval+Surv'!$C$2:$M$187,11,FALSE),""))</f>
        <v>Etat chimique</v>
      </c>
      <c r="U208" s="39" t="s">
        <v>748</v>
      </c>
      <c r="V208" s="39" t="s">
        <v>748</v>
      </c>
      <c r="W208" s="39" t="s">
        <v>818</v>
      </c>
      <c r="X208" s="39" t="s">
        <v>818</v>
      </c>
      <c r="Y208" s="39" t="s">
        <v>1144</v>
      </c>
      <c r="Z208" s="39" t="s">
        <v>790</v>
      </c>
      <c r="AA208" s="42" t="s">
        <v>1522</v>
      </c>
      <c r="AB208" s="42" t="s">
        <v>1129</v>
      </c>
      <c r="AC208" s="42" t="s">
        <v>929</v>
      </c>
      <c r="AD208" s="86" t="s">
        <v>1233</v>
      </c>
      <c r="AE208" s="86" t="s">
        <v>748</v>
      </c>
      <c r="AF208" s="86" t="s">
        <v>748</v>
      </c>
      <c r="AG208" s="86" t="s">
        <v>748</v>
      </c>
      <c r="AH208" s="86" t="s">
        <v>791</v>
      </c>
      <c r="AI208" s="86" t="s">
        <v>748</v>
      </c>
      <c r="AJ208" s="86" t="s">
        <v>748</v>
      </c>
      <c r="AK208" s="86" t="s">
        <v>748</v>
      </c>
      <c r="AL208" s="86" t="s">
        <v>748</v>
      </c>
      <c r="AM208" s="86" t="s">
        <v>791</v>
      </c>
      <c r="AN208" s="86" t="s">
        <v>748</v>
      </c>
      <c r="AO208" s="86" t="s">
        <v>748</v>
      </c>
      <c r="AP208" s="86" t="s">
        <v>1144</v>
      </c>
      <c r="AQ208" s="71" t="s">
        <v>790</v>
      </c>
      <c r="AR208" s="72" t="s">
        <v>835</v>
      </c>
      <c r="AS208" s="72" t="s">
        <v>790</v>
      </c>
      <c r="AT208" s="72" t="s">
        <v>275</v>
      </c>
      <c r="AU208" s="55" t="s">
        <v>790</v>
      </c>
      <c r="AV208" s="55" t="s">
        <v>791</v>
      </c>
      <c r="AW208" s="55" t="s">
        <v>790</v>
      </c>
      <c r="AX208" s="55" t="s">
        <v>791</v>
      </c>
      <c r="AY208" s="48" t="s">
        <v>790</v>
      </c>
      <c r="AZ208" s="48" t="s">
        <v>791</v>
      </c>
      <c r="BA208" s="44" t="s">
        <v>790</v>
      </c>
      <c r="BB208" s="44" t="s">
        <v>791</v>
      </c>
      <c r="BC208" s="57">
        <v>90</v>
      </c>
      <c r="BD208" s="57" t="s">
        <v>1141</v>
      </c>
      <c r="BE208" s="76" t="s">
        <v>791</v>
      </c>
      <c r="BF208" s="76" t="s">
        <v>791</v>
      </c>
      <c r="BG208" s="61" t="s">
        <v>836</v>
      </c>
      <c r="BH208" s="61" t="s">
        <v>1142</v>
      </c>
      <c r="BI208" s="80" t="s">
        <v>1143</v>
      </c>
      <c r="BJ208" s="80" t="s">
        <v>1143</v>
      </c>
      <c r="BK208" s="65" t="s">
        <v>790</v>
      </c>
      <c r="BL208" s="65" t="s">
        <v>1519</v>
      </c>
      <c r="BM208" s="65" t="s">
        <v>790</v>
      </c>
      <c r="BN208" s="65"/>
    </row>
    <row r="209" spans="1:66" ht="35.1" customHeight="1" x14ac:dyDescent="0.2">
      <c r="A209" s="33"/>
      <c r="B209" s="125"/>
      <c r="C209" s="33" t="s">
        <v>674</v>
      </c>
      <c r="D209" s="33" t="s">
        <v>1388</v>
      </c>
      <c r="E209" s="126">
        <v>7705</v>
      </c>
      <c r="F209" s="22">
        <v>5</v>
      </c>
      <c r="G209" s="22" t="s">
        <v>749</v>
      </c>
      <c r="H209" s="22">
        <v>5</v>
      </c>
      <c r="I209" s="22" t="s">
        <v>431</v>
      </c>
      <c r="J209" s="142">
        <v>5</v>
      </c>
      <c r="K209" s="142" t="s">
        <v>431</v>
      </c>
      <c r="L209" s="142" t="s">
        <v>1227</v>
      </c>
      <c r="M209" s="142" t="s">
        <v>1228</v>
      </c>
      <c r="N209" s="165" t="s">
        <v>1536</v>
      </c>
      <c r="O209" s="22" t="s">
        <v>634</v>
      </c>
      <c r="P209" s="22" t="s">
        <v>634</v>
      </c>
      <c r="Q209" s="22" t="str">
        <f>IFERROR(VLOOKUP(A209,'[1]Compil Arr.Eval+Surv'!$C$2:$M$187,11,FALSE),"")</f>
        <v/>
      </c>
      <c r="R209" s="98"/>
      <c r="S209" s="98" t="s">
        <v>1114</v>
      </c>
      <c r="T209" s="98" t="str">
        <f>IF(J209&lt;&gt;"","Etat chimique",IFERROR(VLOOKUP(A209,'[1]Compil Arr.Eval+Surv'!$C$2:$M$187,11,FALSE),""))</f>
        <v>Etat chimique</v>
      </c>
      <c r="U209" s="39" t="s">
        <v>897</v>
      </c>
      <c r="V209" s="39" t="s">
        <v>897</v>
      </c>
      <c r="W209" s="39">
        <v>0.14000000000000001</v>
      </c>
      <c r="X209" s="39">
        <v>1.4E-2</v>
      </c>
      <c r="Y209" s="39">
        <v>2.8200000000000002E-4</v>
      </c>
      <c r="Z209" s="39" t="s">
        <v>790</v>
      </c>
      <c r="AA209" s="42" t="s">
        <v>1522</v>
      </c>
      <c r="AB209" s="42" t="s">
        <v>1154</v>
      </c>
      <c r="AC209" s="42" t="s">
        <v>929</v>
      </c>
      <c r="AD209" s="86" t="s">
        <v>1233</v>
      </c>
      <c r="AE209" s="86" t="s">
        <v>748</v>
      </c>
      <c r="AF209" s="86" t="s">
        <v>748</v>
      </c>
      <c r="AG209" s="86" t="s">
        <v>748</v>
      </c>
      <c r="AH209" s="86">
        <v>0.14000000000000001</v>
      </c>
      <c r="AI209" s="86" t="s">
        <v>748</v>
      </c>
      <c r="AJ209" s="86" t="s">
        <v>748</v>
      </c>
      <c r="AK209" s="86" t="s">
        <v>748</v>
      </c>
      <c r="AL209" s="86" t="s">
        <v>748</v>
      </c>
      <c r="AM209" s="86">
        <v>1.4E-2</v>
      </c>
      <c r="AN209" s="86" t="s">
        <v>748</v>
      </c>
      <c r="AO209" s="86" t="s">
        <v>748</v>
      </c>
      <c r="AP209" s="86">
        <v>2.8200000000000002E-4</v>
      </c>
      <c r="AQ209" s="71">
        <v>10</v>
      </c>
      <c r="AR209" s="72">
        <v>4.9000000000000002E-2</v>
      </c>
      <c r="AS209" s="72">
        <v>100</v>
      </c>
      <c r="AT209" s="72">
        <v>0.14000000000000001</v>
      </c>
      <c r="AU209" s="55">
        <v>100</v>
      </c>
      <c r="AV209" s="55">
        <v>4.8999999999999998E-3</v>
      </c>
      <c r="AW209" s="55">
        <v>1000</v>
      </c>
      <c r="AX209" s="55">
        <v>1.4E-2</v>
      </c>
      <c r="AY209" s="48">
        <v>10</v>
      </c>
      <c r="AZ209" s="48">
        <v>1550</v>
      </c>
      <c r="BA209" s="44">
        <v>50</v>
      </c>
      <c r="BB209" s="44">
        <v>310</v>
      </c>
      <c r="BC209" s="57">
        <v>10</v>
      </c>
      <c r="BD209" s="57" t="s">
        <v>1155</v>
      </c>
      <c r="BE209" s="76">
        <v>6.1099999999999999E-6</v>
      </c>
      <c r="BF209" s="76">
        <v>7.24E-8</v>
      </c>
      <c r="BG209" s="61" t="s">
        <v>1113</v>
      </c>
      <c r="BH209" s="61">
        <v>2.8200000000000002E-4</v>
      </c>
      <c r="BI209" s="80">
        <v>4.4800000000000002E-9</v>
      </c>
      <c r="BJ209" s="80">
        <v>1.6099999999999998E-5</v>
      </c>
      <c r="BK209" s="65">
        <v>100</v>
      </c>
      <c r="BL209" s="65">
        <v>1.5999999999999999E-5</v>
      </c>
      <c r="BM209" s="65" t="s">
        <v>1156</v>
      </c>
      <c r="BN209" s="65" t="s">
        <v>1510</v>
      </c>
    </row>
    <row r="210" spans="1:66" ht="35.1" customHeight="1" x14ac:dyDescent="0.2">
      <c r="A210" s="33" t="s">
        <v>202</v>
      </c>
      <c r="B210" s="125"/>
      <c r="C210" s="33" t="s">
        <v>149</v>
      </c>
      <c r="D210" s="33" t="s">
        <v>149</v>
      </c>
      <c r="E210" s="126">
        <v>1492</v>
      </c>
      <c r="F210" s="22"/>
      <c r="G210" s="22"/>
      <c r="H210" s="22"/>
      <c r="I210" s="22"/>
      <c r="J210" s="142"/>
      <c r="K210" s="142"/>
      <c r="L210" s="142"/>
      <c r="M210" s="142"/>
      <c r="N210" s="165"/>
      <c r="O210" s="22"/>
      <c r="P210" s="22"/>
      <c r="Q210" s="22" t="str">
        <f>IFERROR(VLOOKUP(A210,'[1]Compil Arr.Eval+Surv'!$C$2:$M$187,11,FALSE),"")</f>
        <v/>
      </c>
      <c r="R210" s="98"/>
      <c r="S210" s="98"/>
      <c r="T210" s="98" t="str">
        <f>IF(J210&lt;&gt;"","Etat chimique",IFERROR(VLOOKUP(A210,'[1]Compil Arr.Eval+Surv'!$C$2:$M$187,11,FALSE),""))</f>
        <v/>
      </c>
      <c r="U210" s="39" t="s">
        <v>790</v>
      </c>
      <c r="V210" s="39" t="s">
        <v>790</v>
      </c>
      <c r="W210" s="39" t="s">
        <v>790</v>
      </c>
      <c r="X210" s="39" t="s">
        <v>790</v>
      </c>
      <c r="Y210" s="39" t="s">
        <v>790</v>
      </c>
      <c r="Z210" s="39" t="s">
        <v>790</v>
      </c>
      <c r="AA210" s="42" t="s">
        <v>1259</v>
      </c>
      <c r="AB210" s="42" t="s">
        <v>921</v>
      </c>
      <c r="AC210" s="42" t="s">
        <v>777</v>
      </c>
      <c r="AD210" s="86" t="s">
        <v>276</v>
      </c>
      <c r="AE210" s="86" t="s">
        <v>791</v>
      </c>
      <c r="AF210" s="86" t="s">
        <v>790</v>
      </c>
      <c r="AG210" s="86" t="s">
        <v>791</v>
      </c>
      <c r="AH210" s="86" t="s">
        <v>791</v>
      </c>
      <c r="AI210" s="86" t="s">
        <v>275</v>
      </c>
      <c r="AJ210" s="86" t="s">
        <v>790</v>
      </c>
      <c r="AK210" s="86" t="s">
        <v>791</v>
      </c>
      <c r="AL210" s="86" t="s">
        <v>790</v>
      </c>
      <c r="AM210" s="86" t="s">
        <v>791</v>
      </c>
      <c r="AN210" s="86" t="s">
        <v>275</v>
      </c>
      <c r="AO210" s="86" t="s">
        <v>790</v>
      </c>
      <c r="AP210" s="86" t="s">
        <v>818</v>
      </c>
      <c r="AQ210" s="71">
        <v>10</v>
      </c>
      <c r="AR210" s="72">
        <v>4.0000000000000001E-3</v>
      </c>
      <c r="AS210" s="72" t="s">
        <v>790</v>
      </c>
      <c r="AT210" s="72" t="s">
        <v>791</v>
      </c>
      <c r="AU210" s="55" t="s">
        <v>790</v>
      </c>
      <c r="AV210" s="55" t="s">
        <v>791</v>
      </c>
      <c r="AW210" s="55" t="s">
        <v>790</v>
      </c>
      <c r="AX210" s="55" t="s">
        <v>791</v>
      </c>
      <c r="AY210" s="48" t="s">
        <v>789</v>
      </c>
      <c r="AZ210" s="48" t="s">
        <v>275</v>
      </c>
      <c r="BA210" s="44" t="s">
        <v>789</v>
      </c>
      <c r="BB210" s="44" t="s">
        <v>275</v>
      </c>
      <c r="BC210" s="57" t="s">
        <v>790</v>
      </c>
      <c r="BD210" s="57" t="s">
        <v>791</v>
      </c>
      <c r="BE210" s="76" t="s">
        <v>791</v>
      </c>
      <c r="BF210" s="76" t="s">
        <v>791</v>
      </c>
      <c r="BG210" s="61" t="s">
        <v>790</v>
      </c>
      <c r="BH210" s="61" t="s">
        <v>791</v>
      </c>
      <c r="BI210" s="80" t="s">
        <v>791</v>
      </c>
      <c r="BJ210" s="80" t="s">
        <v>791</v>
      </c>
      <c r="BK210" s="65" t="s">
        <v>790</v>
      </c>
      <c r="BL210" s="65" t="s">
        <v>792</v>
      </c>
      <c r="BM210" s="65" t="s">
        <v>276</v>
      </c>
      <c r="BN210" s="65"/>
    </row>
    <row r="211" spans="1:66" ht="35.1" customHeight="1" x14ac:dyDescent="0.2">
      <c r="A211" s="33" t="s">
        <v>94</v>
      </c>
      <c r="B211" s="125"/>
      <c r="C211" s="33" t="s">
        <v>30</v>
      </c>
      <c r="D211" s="33" t="s">
        <v>30</v>
      </c>
      <c r="E211" s="126">
        <v>1177</v>
      </c>
      <c r="F211" s="22">
        <v>13</v>
      </c>
      <c r="G211" s="22" t="s">
        <v>687</v>
      </c>
      <c r="H211" s="22">
        <v>13</v>
      </c>
      <c r="I211" s="22" t="s">
        <v>687</v>
      </c>
      <c r="J211" s="142">
        <v>13</v>
      </c>
      <c r="K211" s="142" t="s">
        <v>687</v>
      </c>
      <c r="L211" s="142"/>
      <c r="M211" s="142"/>
      <c r="N211" s="165" t="s">
        <v>276</v>
      </c>
      <c r="O211" s="22" t="s">
        <v>634</v>
      </c>
      <c r="P211" s="22" t="s">
        <v>634</v>
      </c>
      <c r="Q211" s="22" t="str">
        <f>IFERROR(VLOOKUP(A211,'[1]Compil Arr.Eval+Surv'!$C$2:$M$187,11,FALSE),"")</f>
        <v/>
      </c>
      <c r="R211" s="98"/>
      <c r="S211" s="98" t="s">
        <v>1114</v>
      </c>
      <c r="T211" s="98" t="str">
        <f>IF(J211&lt;&gt;"","Etat chimique",IFERROR(VLOOKUP(A211,'[1]Compil Arr.Eval+Surv'!$C$2:$M$187,11,FALSE),""))</f>
        <v>Etat chimique</v>
      </c>
      <c r="U211" s="39">
        <v>4.9000000000000002E-2</v>
      </c>
      <c r="V211" s="39">
        <v>4.8999999999999998E-3</v>
      </c>
      <c r="W211" s="39">
        <v>0.27</v>
      </c>
      <c r="X211" s="39">
        <v>5.3999999999999999E-2</v>
      </c>
      <c r="Y211" s="39" t="s">
        <v>818</v>
      </c>
      <c r="Z211" s="39" t="s">
        <v>790</v>
      </c>
      <c r="AA211" s="42" t="s">
        <v>1522</v>
      </c>
      <c r="AB211" s="42" t="s">
        <v>1120</v>
      </c>
      <c r="AC211" s="42" t="s">
        <v>929</v>
      </c>
      <c r="AD211" s="86" t="s">
        <v>276</v>
      </c>
      <c r="AE211" s="86" t="s">
        <v>791</v>
      </c>
      <c r="AF211" s="86" t="s">
        <v>790</v>
      </c>
      <c r="AG211" s="86" t="s">
        <v>791</v>
      </c>
      <c r="AH211" s="86">
        <v>0.27</v>
      </c>
      <c r="AI211" s="86">
        <v>4.9000000000000002E-2</v>
      </c>
      <c r="AJ211" s="86" t="s">
        <v>854</v>
      </c>
      <c r="AK211" s="86" t="s">
        <v>791</v>
      </c>
      <c r="AL211" s="86" t="s">
        <v>790</v>
      </c>
      <c r="AM211" s="86">
        <v>5.3999999999999999E-2</v>
      </c>
      <c r="AN211" s="86">
        <v>4.8999999999999998E-3</v>
      </c>
      <c r="AO211" s="86" t="s">
        <v>854</v>
      </c>
      <c r="AP211" s="86" t="s">
        <v>818</v>
      </c>
      <c r="AQ211" s="71" t="s">
        <v>1124</v>
      </c>
      <c r="AR211" s="72">
        <v>4.9000000000000002E-2</v>
      </c>
      <c r="AS211" s="72" t="s">
        <v>1123</v>
      </c>
      <c r="AT211" s="72">
        <v>0.27</v>
      </c>
      <c r="AU211" s="55" t="s">
        <v>1125</v>
      </c>
      <c r="AV211" s="55">
        <v>4.8999999999999998E-3</v>
      </c>
      <c r="AW211" s="55" t="s">
        <v>1125</v>
      </c>
      <c r="AX211" s="55">
        <v>5.3999999999999999E-2</v>
      </c>
      <c r="AY211" s="48" t="s">
        <v>789</v>
      </c>
      <c r="AZ211" s="48">
        <v>2.2999999999999998</v>
      </c>
      <c r="BA211" s="44" t="s">
        <v>789</v>
      </c>
      <c r="BB211" s="44">
        <v>0.23</v>
      </c>
      <c r="BC211" s="57" t="s">
        <v>790</v>
      </c>
      <c r="BD211" s="57" t="s">
        <v>1058</v>
      </c>
      <c r="BE211" s="76" t="s">
        <v>1058</v>
      </c>
      <c r="BF211" s="76" t="s">
        <v>1058</v>
      </c>
      <c r="BG211" s="61" t="s">
        <v>1113</v>
      </c>
      <c r="BH211" s="61">
        <v>859</v>
      </c>
      <c r="BI211" s="80" t="s">
        <v>791</v>
      </c>
      <c r="BJ211" s="80" t="s">
        <v>791</v>
      </c>
      <c r="BK211" s="65" t="s">
        <v>790</v>
      </c>
      <c r="BL211" s="65">
        <v>0.1</v>
      </c>
      <c r="BM211" s="65" t="s">
        <v>1140</v>
      </c>
      <c r="BN211" s="65" t="s">
        <v>1517</v>
      </c>
    </row>
    <row r="212" spans="1:66" ht="35.1" customHeight="1" x14ac:dyDescent="0.2">
      <c r="A212" s="33" t="s">
        <v>7</v>
      </c>
      <c r="B212" s="125"/>
      <c r="C212" s="33" t="s">
        <v>8</v>
      </c>
      <c r="D212" s="33" t="s">
        <v>8</v>
      </c>
      <c r="E212" s="126"/>
      <c r="F212" s="22"/>
      <c r="G212" s="22"/>
      <c r="H212" s="22"/>
      <c r="I212" s="22"/>
      <c r="J212" s="142"/>
      <c r="K212" s="142"/>
      <c r="L212" s="142"/>
      <c r="M212" s="142"/>
      <c r="N212" s="165"/>
      <c r="O212" s="22"/>
      <c r="P212" s="22"/>
      <c r="Q212" s="22" t="str">
        <f>IFERROR(VLOOKUP(A212,'[1]Compil Arr.Eval+Surv'!$C$2:$M$187,11,FALSE),"")</f>
        <v/>
      </c>
      <c r="R212" s="98"/>
      <c r="S212" s="98"/>
      <c r="T212" s="98" t="str">
        <f>IF(J212&lt;&gt;"","Etat chimique",IFERROR(VLOOKUP(A212,'[1]Compil Arr.Eval+Surv'!$C$2:$M$187,11,FALSE),""))</f>
        <v/>
      </c>
      <c r="U212" s="39" t="s">
        <v>790</v>
      </c>
      <c r="V212" s="39" t="s">
        <v>790</v>
      </c>
      <c r="W212" s="39" t="s">
        <v>790</v>
      </c>
      <c r="X212" s="39" t="s">
        <v>790</v>
      </c>
      <c r="Y212" s="39" t="s">
        <v>790</v>
      </c>
      <c r="Z212" s="39" t="s">
        <v>790</v>
      </c>
      <c r="AA212" s="42" t="s">
        <v>928</v>
      </c>
      <c r="AB212" s="42" t="s">
        <v>917</v>
      </c>
      <c r="AC212" s="42">
        <v>41012</v>
      </c>
      <c r="AD212" s="86" t="s">
        <v>276</v>
      </c>
      <c r="AE212" s="86">
        <v>37</v>
      </c>
      <c r="AF212" s="86" t="s">
        <v>854</v>
      </c>
      <c r="AG212" s="86">
        <v>37</v>
      </c>
      <c r="AH212" s="86">
        <v>78</v>
      </c>
      <c r="AI212" s="86">
        <v>37</v>
      </c>
      <c r="AJ212" s="86" t="s">
        <v>854</v>
      </c>
      <c r="AK212" s="86">
        <v>7.4</v>
      </c>
      <c r="AL212" s="86" t="s">
        <v>854</v>
      </c>
      <c r="AM212" s="86">
        <v>7.8</v>
      </c>
      <c r="AN212" s="86">
        <v>7.4</v>
      </c>
      <c r="AO212" s="86" t="s">
        <v>854</v>
      </c>
      <c r="AP212" s="86" t="s">
        <v>818</v>
      </c>
      <c r="AQ212" s="71">
        <v>10</v>
      </c>
      <c r="AR212" s="72">
        <v>37</v>
      </c>
      <c r="AS212" s="72">
        <v>10</v>
      </c>
      <c r="AT212" s="72">
        <v>78</v>
      </c>
      <c r="AU212" s="55">
        <v>50</v>
      </c>
      <c r="AV212" s="55">
        <v>7.4</v>
      </c>
      <c r="AW212" s="55">
        <v>100</v>
      </c>
      <c r="AX212" s="55">
        <v>7.8</v>
      </c>
      <c r="AY212" s="48" t="s">
        <v>789</v>
      </c>
      <c r="AZ212" s="48">
        <v>59.203330000000001</v>
      </c>
      <c r="BA212" s="44" t="s">
        <v>789</v>
      </c>
      <c r="BB212" s="44">
        <v>11.840666000000001</v>
      </c>
      <c r="BC212" s="57">
        <v>30</v>
      </c>
      <c r="BD212" s="57">
        <v>130667</v>
      </c>
      <c r="BE212" s="76">
        <v>45057.586206896551</v>
      </c>
      <c r="BF212" s="76">
        <v>45057.586206896551</v>
      </c>
      <c r="BG212" s="61">
        <v>100</v>
      </c>
      <c r="BH212" s="61">
        <v>115652</v>
      </c>
      <c r="BI212" s="80">
        <v>39880</v>
      </c>
      <c r="BJ212" s="80">
        <v>39880</v>
      </c>
      <c r="BK212" s="65">
        <v>100</v>
      </c>
      <c r="BL212" s="65">
        <v>600</v>
      </c>
      <c r="BM212" s="65" t="s">
        <v>1156</v>
      </c>
      <c r="BN212" s="65"/>
    </row>
    <row r="213" spans="1:66" ht="35.1" customHeight="1" x14ac:dyDescent="0.2">
      <c r="A213" s="33" t="s">
        <v>361</v>
      </c>
      <c r="B213" s="125"/>
      <c r="C213" s="33" t="s">
        <v>362</v>
      </c>
      <c r="D213" s="33" t="s">
        <v>362</v>
      </c>
      <c r="E213" s="126">
        <v>1743</v>
      </c>
      <c r="F213" s="22">
        <v>14</v>
      </c>
      <c r="G213" s="22" t="s">
        <v>431</v>
      </c>
      <c r="H213" s="22">
        <v>14</v>
      </c>
      <c r="I213" s="22" t="s">
        <v>431</v>
      </c>
      <c r="J213" s="142">
        <v>14</v>
      </c>
      <c r="K213" s="142" t="s">
        <v>431</v>
      </c>
      <c r="L213" s="142"/>
      <c r="M213" s="142"/>
      <c r="N213" s="165" t="s">
        <v>276</v>
      </c>
      <c r="O213" s="22" t="s">
        <v>634</v>
      </c>
      <c r="P213" s="22" t="s">
        <v>634</v>
      </c>
      <c r="Q213" s="22" t="str">
        <f>IFERROR(VLOOKUP(A213,'[1]Compil Arr.Eval+Surv'!$C$2:$M$187,11,FALSE),"")</f>
        <v/>
      </c>
      <c r="R213" s="98"/>
      <c r="S213" s="98" t="s">
        <v>1262</v>
      </c>
      <c r="T213" s="98" t="str">
        <f>IF(J213&lt;&gt;"","Etat chimique",IFERROR(VLOOKUP(A213,'[1]Compil Arr.Eval+Surv'!$C$2:$M$187,11,FALSE),""))</f>
        <v>Etat chimique</v>
      </c>
      <c r="U213" s="39">
        <v>5.0000000000000001E-3</v>
      </c>
      <c r="V213" s="39">
        <v>5.0000000000000001E-4</v>
      </c>
      <c r="W213" s="39">
        <v>0.01</v>
      </c>
      <c r="X213" s="39">
        <v>4.0000000000000001E-3</v>
      </c>
      <c r="Y213" s="39" t="s">
        <v>818</v>
      </c>
      <c r="Z213" s="39" t="s">
        <v>790</v>
      </c>
      <c r="AA213" s="42" t="s">
        <v>1522</v>
      </c>
      <c r="AB213" s="42" t="s">
        <v>890</v>
      </c>
      <c r="AC213" s="42" t="s">
        <v>929</v>
      </c>
      <c r="AD213" s="86" t="s">
        <v>276</v>
      </c>
      <c r="AE213" s="86">
        <v>5.0000000000000001E-3</v>
      </c>
      <c r="AF213" s="86" t="s">
        <v>854</v>
      </c>
      <c r="AG213" s="86">
        <v>5.0000000000000001E-3</v>
      </c>
      <c r="AH213" s="86">
        <v>1.2999999999999999E-2</v>
      </c>
      <c r="AI213" s="86">
        <v>5.0000000000000001E-3</v>
      </c>
      <c r="AJ213" s="86" t="s">
        <v>854</v>
      </c>
      <c r="AK213" s="86">
        <v>5.0000000000000001E-4</v>
      </c>
      <c r="AL213" s="86" t="s">
        <v>854</v>
      </c>
      <c r="AM213" s="86">
        <v>4.0000000000000001E-3</v>
      </c>
      <c r="AN213" s="86">
        <v>5.0000000000000001E-4</v>
      </c>
      <c r="AO213" s="86" t="s">
        <v>854</v>
      </c>
      <c r="AP213" s="86" t="s">
        <v>818</v>
      </c>
      <c r="AQ213" s="71">
        <v>10</v>
      </c>
      <c r="AR213" s="72">
        <v>5.0000000000000001E-3</v>
      </c>
      <c r="AS213" s="72">
        <v>10</v>
      </c>
      <c r="AT213" s="72">
        <v>1.2999999999999999E-2</v>
      </c>
      <c r="AU213" s="55">
        <v>100</v>
      </c>
      <c r="AV213" s="55">
        <v>5.0000000000000001E-4</v>
      </c>
      <c r="AW213" s="55">
        <v>10</v>
      </c>
      <c r="AX213" s="55">
        <v>4.0000000000000001E-3</v>
      </c>
      <c r="AY213" s="48" t="s">
        <v>847</v>
      </c>
      <c r="AZ213" s="48" t="s">
        <v>848</v>
      </c>
      <c r="BA213" s="44" t="s">
        <v>1113</v>
      </c>
      <c r="BB213" s="44" t="s">
        <v>848</v>
      </c>
      <c r="BC213" s="57">
        <v>30</v>
      </c>
      <c r="BD213" s="57">
        <v>1000</v>
      </c>
      <c r="BE213" s="76">
        <v>0.05</v>
      </c>
      <c r="BF213" s="76">
        <v>0.05</v>
      </c>
      <c r="BG213" s="61">
        <v>100</v>
      </c>
      <c r="BH213" s="61">
        <v>365</v>
      </c>
      <c r="BI213" s="80">
        <v>3.6999999999999998E-2</v>
      </c>
      <c r="BJ213" s="80">
        <v>3.6999999999999998E-2</v>
      </c>
      <c r="BK213" s="65" t="s">
        <v>790</v>
      </c>
      <c r="BL213" s="65">
        <v>0.1</v>
      </c>
      <c r="BM213" s="65" t="s">
        <v>1140</v>
      </c>
      <c r="BN213" s="65" t="s">
        <v>1517</v>
      </c>
    </row>
    <row r="214" spans="1:66" ht="35.1" customHeight="1" x14ac:dyDescent="0.2">
      <c r="A214" s="33" t="s">
        <v>1030</v>
      </c>
      <c r="B214" s="125"/>
      <c r="C214" s="33" t="s">
        <v>1032</v>
      </c>
      <c r="D214" s="33" t="s">
        <v>1032</v>
      </c>
      <c r="E214" s="126">
        <v>1178</v>
      </c>
      <c r="F214" s="22"/>
      <c r="G214" s="22"/>
      <c r="H214" s="22"/>
      <c r="I214" s="22"/>
      <c r="J214" s="142"/>
      <c r="K214" s="142"/>
      <c r="L214" s="142"/>
      <c r="M214" s="142"/>
      <c r="N214" s="165"/>
      <c r="O214" s="22"/>
      <c r="P214" s="22"/>
      <c r="Q214" s="22" t="str">
        <f>IFERROR(VLOOKUP(A214,'[1]Compil Arr.Eval+Surv'!$C$2:$M$187,11,FALSE),"")</f>
        <v/>
      </c>
      <c r="R214" s="98"/>
      <c r="S214" s="98"/>
      <c r="T214" s="98"/>
      <c r="U214" s="39" t="s">
        <v>790</v>
      </c>
      <c r="V214" s="39" t="s">
        <v>790</v>
      </c>
      <c r="W214" s="39" t="s">
        <v>790</v>
      </c>
      <c r="X214" s="39" t="s">
        <v>790</v>
      </c>
      <c r="Y214" s="39" t="s">
        <v>790</v>
      </c>
      <c r="Z214" s="39" t="s">
        <v>790</v>
      </c>
      <c r="AA214" s="42" t="s">
        <v>1259</v>
      </c>
      <c r="AB214" s="42" t="s">
        <v>890</v>
      </c>
      <c r="AC214" s="42" t="s">
        <v>929</v>
      </c>
      <c r="AD214" s="86" t="s">
        <v>276</v>
      </c>
      <c r="AE214" s="86">
        <v>5.0000000000000001E-3</v>
      </c>
      <c r="AF214" s="86" t="s">
        <v>854</v>
      </c>
      <c r="AG214" s="86">
        <v>5.0000000000000001E-3</v>
      </c>
      <c r="AH214" s="86">
        <v>1.2999999999999999E-2</v>
      </c>
      <c r="AI214" s="86">
        <v>5.0000000000000001E-3</v>
      </c>
      <c r="AJ214" s="86" t="s">
        <v>854</v>
      </c>
      <c r="AK214" s="86">
        <v>5.0000000000000001E-4</v>
      </c>
      <c r="AL214" s="86" t="s">
        <v>854</v>
      </c>
      <c r="AM214" s="86">
        <v>4.0000000000000001E-3</v>
      </c>
      <c r="AN214" s="86">
        <v>5.0000000000000001E-4</v>
      </c>
      <c r="AO214" s="86" t="s">
        <v>854</v>
      </c>
      <c r="AP214" s="86" t="s">
        <v>818</v>
      </c>
      <c r="AQ214" s="71">
        <v>10</v>
      </c>
      <c r="AR214" s="72">
        <v>5.0000000000000001E-3</v>
      </c>
      <c r="AS214" s="72">
        <v>10</v>
      </c>
      <c r="AT214" s="72">
        <v>1.2999999999999999E-2</v>
      </c>
      <c r="AU214" s="55">
        <v>100</v>
      </c>
      <c r="AV214" s="55">
        <v>5.0000000000000001E-4</v>
      </c>
      <c r="AW214" s="55">
        <v>10</v>
      </c>
      <c r="AX214" s="55">
        <v>4.0000000000000001E-3</v>
      </c>
      <c r="AY214" s="48" t="s">
        <v>1113</v>
      </c>
      <c r="AZ214" s="48" t="s">
        <v>848</v>
      </c>
      <c r="BA214" s="44" t="s">
        <v>1113</v>
      </c>
      <c r="BB214" s="44" t="s">
        <v>848</v>
      </c>
      <c r="BC214" s="57">
        <v>30</v>
      </c>
      <c r="BD214" s="57">
        <v>1000</v>
      </c>
      <c r="BE214" s="76">
        <v>0.05</v>
      </c>
      <c r="BF214" s="76">
        <v>0.05</v>
      </c>
      <c r="BG214" s="61">
        <v>100</v>
      </c>
      <c r="BH214" s="61">
        <v>365</v>
      </c>
      <c r="BI214" s="80">
        <v>3.6999999999999998E-2</v>
      </c>
      <c r="BJ214" s="80">
        <v>3.6999999999999998E-2</v>
      </c>
      <c r="BK214" s="65" t="s">
        <v>790</v>
      </c>
      <c r="BL214" s="65">
        <v>0.1</v>
      </c>
      <c r="BM214" s="65" t="s">
        <v>1140</v>
      </c>
      <c r="BN214" s="65" t="s">
        <v>1517</v>
      </c>
    </row>
    <row r="215" spans="1:66" ht="35.1" customHeight="1" x14ac:dyDescent="0.2">
      <c r="A215" s="33" t="s">
        <v>1031</v>
      </c>
      <c r="B215" s="125"/>
      <c r="C215" s="33" t="s">
        <v>1033</v>
      </c>
      <c r="D215" s="33" t="s">
        <v>1033</v>
      </c>
      <c r="E215" s="126">
        <v>1179</v>
      </c>
      <c r="F215" s="22"/>
      <c r="G215" s="22"/>
      <c r="H215" s="22"/>
      <c r="I215" s="22"/>
      <c r="J215" s="142"/>
      <c r="K215" s="142"/>
      <c r="L215" s="142"/>
      <c r="M215" s="142"/>
      <c r="N215" s="165"/>
      <c r="O215" s="22"/>
      <c r="P215" s="22"/>
      <c r="Q215" s="22" t="str">
        <f>IFERROR(VLOOKUP(A215,'[1]Compil Arr.Eval+Surv'!$C$2:$M$187,11,FALSE),"")</f>
        <v/>
      </c>
      <c r="R215" s="98"/>
      <c r="S215" s="98"/>
      <c r="T215" s="98"/>
      <c r="U215" s="39" t="s">
        <v>790</v>
      </c>
      <c r="V215" s="39" t="s">
        <v>790</v>
      </c>
      <c r="W215" s="39" t="s">
        <v>790</v>
      </c>
      <c r="X215" s="39" t="s">
        <v>790</v>
      </c>
      <c r="Y215" s="39" t="s">
        <v>790</v>
      </c>
      <c r="Z215" s="39" t="s">
        <v>790</v>
      </c>
      <c r="AA215" s="42" t="s">
        <v>1259</v>
      </c>
      <c r="AB215" s="42" t="s">
        <v>890</v>
      </c>
      <c r="AC215" s="42" t="s">
        <v>929</v>
      </c>
      <c r="AD215" s="86" t="s">
        <v>276</v>
      </c>
      <c r="AE215" s="86">
        <v>5.0000000000000001E-3</v>
      </c>
      <c r="AF215" s="86" t="s">
        <v>854</v>
      </c>
      <c r="AG215" s="86">
        <v>5.0000000000000001E-3</v>
      </c>
      <c r="AH215" s="86">
        <v>1.2999999999999999E-2</v>
      </c>
      <c r="AI215" s="86">
        <v>5.0000000000000001E-3</v>
      </c>
      <c r="AJ215" s="86" t="s">
        <v>854</v>
      </c>
      <c r="AK215" s="86">
        <v>5.0000000000000001E-4</v>
      </c>
      <c r="AL215" s="86" t="s">
        <v>854</v>
      </c>
      <c r="AM215" s="86">
        <v>4.0000000000000001E-3</v>
      </c>
      <c r="AN215" s="86">
        <v>5.0000000000000001E-4</v>
      </c>
      <c r="AO215" s="86" t="s">
        <v>854</v>
      </c>
      <c r="AP215" s="86" t="s">
        <v>818</v>
      </c>
      <c r="AQ215" s="71">
        <v>10</v>
      </c>
      <c r="AR215" s="72">
        <v>5.0000000000000001E-3</v>
      </c>
      <c r="AS215" s="72">
        <v>10</v>
      </c>
      <c r="AT215" s="72">
        <v>1.2999999999999999E-2</v>
      </c>
      <c r="AU215" s="55">
        <v>100</v>
      </c>
      <c r="AV215" s="55">
        <v>5.0000000000000001E-4</v>
      </c>
      <c r="AW215" s="55">
        <v>10</v>
      </c>
      <c r="AX215" s="55">
        <v>4.0000000000000001E-3</v>
      </c>
      <c r="AY215" s="48" t="s">
        <v>1113</v>
      </c>
      <c r="AZ215" s="48" t="s">
        <v>848</v>
      </c>
      <c r="BA215" s="44" t="s">
        <v>1113</v>
      </c>
      <c r="BB215" s="44" t="s">
        <v>848</v>
      </c>
      <c r="BC215" s="57">
        <v>30</v>
      </c>
      <c r="BD215" s="57">
        <v>1000</v>
      </c>
      <c r="BE215" s="76">
        <v>0.05</v>
      </c>
      <c r="BF215" s="76">
        <v>0.05</v>
      </c>
      <c r="BG215" s="61">
        <v>100</v>
      </c>
      <c r="BH215" s="61">
        <v>365</v>
      </c>
      <c r="BI215" s="80">
        <v>3.6999999999999998E-2</v>
      </c>
      <c r="BJ215" s="80">
        <v>3.6999999999999998E-2</v>
      </c>
      <c r="BK215" s="65" t="s">
        <v>790</v>
      </c>
      <c r="BL215" s="65">
        <v>0.1</v>
      </c>
      <c r="BM215" s="65" t="s">
        <v>1140</v>
      </c>
      <c r="BN215" s="65" t="s">
        <v>1517</v>
      </c>
    </row>
    <row r="216" spans="1:66" ht="35.1" customHeight="1" x14ac:dyDescent="0.2">
      <c r="A216" s="33" t="s">
        <v>992</v>
      </c>
      <c r="B216" s="125"/>
      <c r="C216" s="33" t="s">
        <v>993</v>
      </c>
      <c r="D216" s="33" t="s">
        <v>993</v>
      </c>
      <c r="E216" s="126">
        <v>1742</v>
      </c>
      <c r="F216" s="22"/>
      <c r="G216" s="22"/>
      <c r="H216" s="22"/>
      <c r="I216" s="22"/>
      <c r="J216" s="142"/>
      <c r="K216" s="142"/>
      <c r="L216" s="142"/>
      <c r="M216" s="142"/>
      <c r="N216" s="165"/>
      <c r="O216" s="22"/>
      <c r="P216" s="22"/>
      <c r="Q216" s="22" t="str">
        <f>IFERROR(VLOOKUP(A216,'[1]Compil Arr.Eval+Surv'!$C$2:$M$187,11,FALSE),"")</f>
        <v/>
      </c>
      <c r="R216" s="98"/>
      <c r="S216" s="98"/>
      <c r="T216" s="98"/>
      <c r="U216" s="39" t="s">
        <v>790</v>
      </c>
      <c r="V216" s="39" t="s">
        <v>790</v>
      </c>
      <c r="W216" s="39" t="s">
        <v>790</v>
      </c>
      <c r="X216" s="39" t="s">
        <v>790</v>
      </c>
      <c r="Y216" s="39" t="s">
        <v>790</v>
      </c>
      <c r="Z216" s="39" t="s">
        <v>790</v>
      </c>
      <c r="AA216" s="42" t="s">
        <v>1259</v>
      </c>
      <c r="AB216" s="42" t="s">
        <v>890</v>
      </c>
      <c r="AC216" s="42" t="s">
        <v>929</v>
      </c>
      <c r="AD216" s="86" t="s">
        <v>276</v>
      </c>
      <c r="AE216" s="86">
        <v>5.0000000000000001E-3</v>
      </c>
      <c r="AF216" s="86" t="s">
        <v>854</v>
      </c>
      <c r="AG216" s="86">
        <v>5.0000000000000001E-3</v>
      </c>
      <c r="AH216" s="86">
        <v>1.2999999999999999E-2</v>
      </c>
      <c r="AI216" s="86">
        <v>5.0000000000000001E-3</v>
      </c>
      <c r="AJ216" s="86" t="s">
        <v>854</v>
      </c>
      <c r="AK216" s="86">
        <v>5.0000000000000001E-4</v>
      </c>
      <c r="AL216" s="86" t="s">
        <v>854</v>
      </c>
      <c r="AM216" s="86">
        <v>4.0000000000000001E-3</v>
      </c>
      <c r="AN216" s="86">
        <v>5.0000000000000001E-4</v>
      </c>
      <c r="AO216" s="86" t="s">
        <v>854</v>
      </c>
      <c r="AP216" s="86" t="s">
        <v>818</v>
      </c>
      <c r="AQ216" s="71">
        <v>10</v>
      </c>
      <c r="AR216" s="72">
        <v>5.0000000000000001E-3</v>
      </c>
      <c r="AS216" s="72">
        <v>10</v>
      </c>
      <c r="AT216" s="72">
        <v>1.2999999999999999E-2</v>
      </c>
      <c r="AU216" s="55">
        <v>100</v>
      </c>
      <c r="AV216" s="55">
        <v>5.0000000000000001E-4</v>
      </c>
      <c r="AW216" s="55">
        <v>10</v>
      </c>
      <c r="AX216" s="55">
        <v>4.0000000000000001E-3</v>
      </c>
      <c r="AY216" s="48" t="s">
        <v>847</v>
      </c>
      <c r="AZ216" s="48" t="s">
        <v>848</v>
      </c>
      <c r="BA216" s="44" t="s">
        <v>1113</v>
      </c>
      <c r="BB216" s="44" t="s">
        <v>848</v>
      </c>
      <c r="BC216" s="57">
        <v>30</v>
      </c>
      <c r="BD216" s="57">
        <v>1000</v>
      </c>
      <c r="BE216" s="76">
        <v>0.05</v>
      </c>
      <c r="BF216" s="76">
        <v>0.05</v>
      </c>
      <c r="BG216" s="61">
        <v>100</v>
      </c>
      <c r="BH216" s="61">
        <v>365</v>
      </c>
      <c r="BI216" s="80">
        <v>3.6999999999999998E-2</v>
      </c>
      <c r="BJ216" s="80">
        <v>3.6999999999999998E-2</v>
      </c>
      <c r="BK216" s="65" t="s">
        <v>790</v>
      </c>
      <c r="BL216" s="65">
        <v>0.1</v>
      </c>
      <c r="BM216" s="65" t="s">
        <v>1140</v>
      </c>
      <c r="BN216" s="65" t="s">
        <v>1517</v>
      </c>
    </row>
    <row r="217" spans="1:66" ht="35.1" customHeight="1" x14ac:dyDescent="0.2">
      <c r="A217" s="33" t="s">
        <v>95</v>
      </c>
      <c r="B217" s="125"/>
      <c r="C217" s="33" t="s">
        <v>31</v>
      </c>
      <c r="D217" s="33" t="s">
        <v>31</v>
      </c>
      <c r="E217" s="126">
        <v>1181</v>
      </c>
      <c r="F217" s="22" t="s">
        <v>421</v>
      </c>
      <c r="G217" s="22" t="s">
        <v>750</v>
      </c>
      <c r="H217" s="22" t="s">
        <v>693</v>
      </c>
      <c r="I217" s="22" t="s">
        <v>750</v>
      </c>
      <c r="J217" s="142" t="s">
        <v>421</v>
      </c>
      <c r="K217" s="142" t="s">
        <v>431</v>
      </c>
      <c r="L217" s="142"/>
      <c r="M217" s="142"/>
      <c r="N217" s="165" t="s">
        <v>1236</v>
      </c>
      <c r="O217" s="22" t="s">
        <v>634</v>
      </c>
      <c r="P217" s="22" t="s">
        <v>634</v>
      </c>
      <c r="Q217" s="22" t="str">
        <f>IFERROR(VLOOKUP(A217,'[1]Compil Arr.Eval+Surv'!$C$2:$M$187,11,FALSE),"")</f>
        <v/>
      </c>
      <c r="R217" s="98"/>
      <c r="S217" s="98" t="s">
        <v>1262</v>
      </c>
      <c r="T217" s="98" t="str">
        <f>IF(J217&lt;&gt;"","Etat chimique",IFERROR(VLOOKUP(A217,'[1]Compil Arr.Eval+Surv'!$C$2:$M$187,11,FALSE),""))</f>
        <v>Etat chimique</v>
      </c>
      <c r="U217" s="39" t="s">
        <v>1201</v>
      </c>
      <c r="V217" s="39" t="s">
        <v>1201</v>
      </c>
      <c r="W217" s="39" t="s">
        <v>790</v>
      </c>
      <c r="X217" s="39" t="s">
        <v>790</v>
      </c>
      <c r="Y217" s="39" t="s">
        <v>818</v>
      </c>
      <c r="Z217" s="39" t="s">
        <v>790</v>
      </c>
      <c r="AA217" s="42" t="s">
        <v>1522</v>
      </c>
      <c r="AB217" s="42" t="s">
        <v>892</v>
      </c>
      <c r="AC217" s="42" t="s">
        <v>929</v>
      </c>
      <c r="AD217" s="86" t="s">
        <v>1233</v>
      </c>
      <c r="AE217" s="86" t="s">
        <v>1201</v>
      </c>
      <c r="AF217" s="86" t="s">
        <v>869</v>
      </c>
      <c r="AG217" s="86" t="s">
        <v>1201</v>
      </c>
      <c r="AH217" s="86" t="s">
        <v>838</v>
      </c>
      <c r="AI217" s="86" t="s">
        <v>1201</v>
      </c>
      <c r="AJ217" s="86" t="s">
        <v>869</v>
      </c>
      <c r="AK217" s="86" t="s">
        <v>1201</v>
      </c>
      <c r="AL217" s="86" t="s">
        <v>869</v>
      </c>
      <c r="AM217" s="86" t="s">
        <v>838</v>
      </c>
      <c r="AN217" s="86" t="s">
        <v>1201</v>
      </c>
      <c r="AO217" s="86" t="s">
        <v>869</v>
      </c>
      <c r="AP217" s="86" t="s">
        <v>818</v>
      </c>
      <c r="AQ217" s="71" t="s">
        <v>790</v>
      </c>
      <c r="AR217" s="72" t="s">
        <v>838</v>
      </c>
      <c r="AS217" s="72" t="s">
        <v>790</v>
      </c>
      <c r="AT217" s="72" t="s">
        <v>838</v>
      </c>
      <c r="AU217" s="55" t="s">
        <v>790</v>
      </c>
      <c r="AV217" s="55" t="s">
        <v>838</v>
      </c>
      <c r="AW217" s="55" t="s">
        <v>790</v>
      </c>
      <c r="AX217" s="55" t="s">
        <v>838</v>
      </c>
      <c r="AY217" s="48" t="s">
        <v>790</v>
      </c>
      <c r="AZ217" s="48" t="s">
        <v>838</v>
      </c>
      <c r="BA217" s="44" t="s">
        <v>790</v>
      </c>
      <c r="BB217" s="44" t="s">
        <v>838</v>
      </c>
      <c r="BC217" s="57" t="s">
        <v>790</v>
      </c>
      <c r="BD217" s="57" t="s">
        <v>838</v>
      </c>
      <c r="BE217" s="76" t="s">
        <v>838</v>
      </c>
      <c r="BF217" s="76" t="s">
        <v>838</v>
      </c>
      <c r="BG217" s="61" t="s">
        <v>790</v>
      </c>
      <c r="BH217" s="61" t="s">
        <v>838</v>
      </c>
      <c r="BI217" s="80" t="s">
        <v>838</v>
      </c>
      <c r="BJ217" s="80" t="s">
        <v>838</v>
      </c>
      <c r="BK217" s="65" t="s">
        <v>790</v>
      </c>
      <c r="BL217" s="65">
        <v>0.1</v>
      </c>
      <c r="BM217" s="65" t="s">
        <v>1140</v>
      </c>
      <c r="BN217" s="65" t="s">
        <v>1517</v>
      </c>
    </row>
    <row r="218" spans="1:66" ht="35.1" customHeight="1" x14ac:dyDescent="0.2">
      <c r="A218" s="33" t="s">
        <v>363</v>
      </c>
      <c r="B218" s="125"/>
      <c r="C218" s="33" t="s">
        <v>364</v>
      </c>
      <c r="D218" s="33" t="s">
        <v>364</v>
      </c>
      <c r="E218" s="126">
        <v>1494</v>
      </c>
      <c r="F218" s="22"/>
      <c r="G218" s="22"/>
      <c r="H218" s="22"/>
      <c r="I218" s="22"/>
      <c r="J218" s="142"/>
      <c r="K218" s="142"/>
      <c r="L218" s="142"/>
      <c r="M218" s="142"/>
      <c r="N218" s="165"/>
      <c r="O218" s="22"/>
      <c r="P218" s="22"/>
      <c r="Q218" s="22" t="str">
        <f>IFERROR(VLOOKUP(A218,'[1]Compil Arr.Eval+Surv'!$C$2:$M$187,11,FALSE),"")</f>
        <v>SPAS Cat. B</v>
      </c>
      <c r="R218" s="98"/>
      <c r="S218" s="98"/>
      <c r="T218" s="98" t="str">
        <f>IF(J218&lt;&gt;"","Etat chimique",IFERROR(VLOOKUP(A218,'[1]Compil Arr.Eval+Surv'!$C$2:$M$187,11,FALSE),""))</f>
        <v>SPAS Cat. B</v>
      </c>
      <c r="U218" s="39" t="s">
        <v>790</v>
      </c>
      <c r="V218" s="39" t="s">
        <v>790</v>
      </c>
      <c r="W218" s="39" t="s">
        <v>790</v>
      </c>
      <c r="X218" s="39" t="s">
        <v>790</v>
      </c>
      <c r="Y218" s="39" t="s">
        <v>790</v>
      </c>
      <c r="Z218" s="39" t="s">
        <v>790</v>
      </c>
      <c r="AA218" s="42" t="s">
        <v>928</v>
      </c>
      <c r="AB218" s="42" t="s">
        <v>914</v>
      </c>
      <c r="AC218" s="42">
        <v>40002</v>
      </c>
      <c r="AD218" s="86" t="s">
        <v>276</v>
      </c>
      <c r="AE218" s="86">
        <v>1.3</v>
      </c>
      <c r="AF218" s="86" t="s">
        <v>854</v>
      </c>
      <c r="AG218" s="86">
        <v>0.1</v>
      </c>
      <c r="AH218" s="86">
        <v>6.5</v>
      </c>
      <c r="AI218" s="86">
        <v>1.3</v>
      </c>
      <c r="AJ218" s="86" t="s">
        <v>854</v>
      </c>
      <c r="AK218" s="86" t="s">
        <v>791</v>
      </c>
      <c r="AL218" s="86" t="s">
        <v>790</v>
      </c>
      <c r="AM218" s="86" t="s">
        <v>791</v>
      </c>
      <c r="AN218" s="86" t="s">
        <v>275</v>
      </c>
      <c r="AO218" s="86" t="s">
        <v>790</v>
      </c>
      <c r="AP218" s="86" t="s">
        <v>818</v>
      </c>
      <c r="AQ218" s="71">
        <v>500</v>
      </c>
      <c r="AR218" s="72">
        <v>1.3</v>
      </c>
      <c r="AS218" s="72">
        <v>100</v>
      </c>
      <c r="AT218" s="72">
        <v>6.5</v>
      </c>
      <c r="AU218" s="55" t="s">
        <v>790</v>
      </c>
      <c r="AV218" s="55" t="s">
        <v>791</v>
      </c>
      <c r="AW218" s="55" t="s">
        <v>790</v>
      </c>
      <c r="AX218" s="55" t="s">
        <v>791</v>
      </c>
      <c r="AY218" s="48" t="s">
        <v>789</v>
      </c>
      <c r="AZ218" s="48">
        <v>4.6800000000000006</v>
      </c>
      <c r="BA218" s="44" t="s">
        <v>789</v>
      </c>
      <c r="BB218" s="44" t="s">
        <v>275</v>
      </c>
      <c r="BC218" s="57">
        <v>30</v>
      </c>
      <c r="BD218" s="57">
        <v>133</v>
      </c>
      <c r="BE218" s="76">
        <v>201.5151515151515</v>
      </c>
      <c r="BF218" s="76">
        <v>201.5151515151515</v>
      </c>
      <c r="BG218" s="61" t="s">
        <v>1074</v>
      </c>
      <c r="BH218" s="61">
        <v>6.08</v>
      </c>
      <c r="BI218" s="80">
        <v>9.212121212121211</v>
      </c>
      <c r="BJ218" s="80">
        <v>9.212121212121211</v>
      </c>
      <c r="BK218" s="65" t="s">
        <v>790</v>
      </c>
      <c r="BL218" s="65">
        <v>0.1</v>
      </c>
      <c r="BM218" s="65" t="s">
        <v>1140</v>
      </c>
      <c r="BN218" s="65" t="s">
        <v>1517</v>
      </c>
    </row>
    <row r="219" spans="1:66" ht="35.1" customHeight="1" x14ac:dyDescent="0.2">
      <c r="A219" s="161" t="s">
        <v>1022</v>
      </c>
      <c r="B219" s="162" t="s">
        <v>415</v>
      </c>
      <c r="C219" s="161" t="s">
        <v>32</v>
      </c>
      <c r="D219" s="161" t="s">
        <v>32</v>
      </c>
      <c r="E219" s="163">
        <v>1744</v>
      </c>
      <c r="F219" s="22"/>
      <c r="G219" s="22"/>
      <c r="H219" s="22"/>
      <c r="I219" s="22"/>
      <c r="J219" s="142"/>
      <c r="K219" s="142"/>
      <c r="L219" s="142"/>
      <c r="M219" s="142"/>
      <c r="N219" s="165"/>
      <c r="O219" s="22"/>
      <c r="P219" s="22"/>
      <c r="Q219" s="22" t="str">
        <f>IFERROR(VLOOKUP(A219,'[1]Compil Arr.Eval+Surv'!$C$2:$M$187,11,FALSE),"")</f>
        <v>SPAS Cat. B</v>
      </c>
      <c r="R219" s="98"/>
      <c r="S219" s="98"/>
      <c r="T219" s="98" t="str">
        <f>IF(J219&lt;&gt;"","Etat chimique",IFERROR(VLOOKUP(A219,'[1]Compil Arr.Eval+Surv'!$C$2:$M$187,11,FALSE),""))</f>
        <v>SPAS Cat. B</v>
      </c>
      <c r="U219" s="39" t="s">
        <v>790</v>
      </c>
      <c r="V219" s="39" t="s">
        <v>790</v>
      </c>
      <c r="W219" s="39" t="s">
        <v>790</v>
      </c>
      <c r="X219" s="39" t="s">
        <v>790</v>
      </c>
      <c r="Y219" s="39" t="s">
        <v>790</v>
      </c>
      <c r="Z219" s="39" t="s">
        <v>790</v>
      </c>
      <c r="AA219" s="160" t="s">
        <v>1060</v>
      </c>
      <c r="AB219" s="160" t="s">
        <v>1640</v>
      </c>
      <c r="AC219" s="160">
        <v>45936</v>
      </c>
      <c r="AD219" s="86" t="s">
        <v>276</v>
      </c>
      <c r="AE219" s="86">
        <v>1.9E-2</v>
      </c>
      <c r="AF219" s="86" t="s">
        <v>854</v>
      </c>
      <c r="AG219" s="86">
        <v>1.9E-2</v>
      </c>
      <c r="AH219" s="86">
        <v>0.13800000000000001</v>
      </c>
      <c r="AI219" s="86">
        <v>1.9E-2</v>
      </c>
      <c r="AJ219" s="86" t="s">
        <v>854</v>
      </c>
      <c r="AK219" s="86">
        <v>1.9E-3</v>
      </c>
      <c r="AL219" s="86" t="s">
        <v>854</v>
      </c>
      <c r="AM219" s="86">
        <v>1.38E-2</v>
      </c>
      <c r="AN219" s="86">
        <v>1.9E-3</v>
      </c>
      <c r="AO219" s="86" t="s">
        <v>854</v>
      </c>
      <c r="AP219" s="86" t="s">
        <v>818</v>
      </c>
      <c r="AQ219" s="69">
        <f>10*5*2</f>
        <v>100</v>
      </c>
      <c r="AR219" s="70">
        <v>1.9E-2</v>
      </c>
      <c r="AS219" s="69">
        <v>100</v>
      </c>
      <c r="AT219" s="70">
        <v>0.13800000000000001</v>
      </c>
      <c r="AU219" s="52">
        <f>100*5*2</f>
        <v>1000</v>
      </c>
      <c r="AV219" s="52">
        <v>1.9E-3</v>
      </c>
      <c r="AW219" s="53">
        <v>1000</v>
      </c>
      <c r="AX219" s="52">
        <v>1.38E-2</v>
      </c>
      <c r="AY219" s="48">
        <f>100*5*2</f>
        <v>1000</v>
      </c>
      <c r="AZ219" s="48">
        <v>0.6</v>
      </c>
      <c r="BA219" s="44">
        <f>1000*5*2</f>
        <v>10000</v>
      </c>
      <c r="BB219" s="44">
        <v>0.06</v>
      </c>
      <c r="BC219" s="57">
        <f>10*5*2</f>
        <v>100</v>
      </c>
      <c r="BD219" s="75">
        <v>119</v>
      </c>
      <c r="BE219" s="57">
        <v>1.7</v>
      </c>
      <c r="BF219" s="57">
        <v>1.7</v>
      </c>
      <c r="BG219" s="61">
        <v>100</v>
      </c>
      <c r="BH219" s="61">
        <v>97</v>
      </c>
      <c r="BI219" s="61">
        <v>1.3</v>
      </c>
      <c r="BJ219" s="61">
        <v>1.3</v>
      </c>
      <c r="BK219" s="65" t="s">
        <v>790</v>
      </c>
      <c r="BL219" s="65">
        <v>0.1</v>
      </c>
      <c r="BM219" s="65" t="s">
        <v>1140</v>
      </c>
      <c r="BN219" s="65" t="s">
        <v>1517</v>
      </c>
    </row>
    <row r="220" spans="1:66" ht="35.1" customHeight="1" x14ac:dyDescent="0.2">
      <c r="A220" s="33" t="s">
        <v>1175</v>
      </c>
      <c r="B220" s="125"/>
      <c r="C220" s="33" t="s">
        <v>1176</v>
      </c>
      <c r="D220" s="33" t="s">
        <v>1176</v>
      </c>
      <c r="E220" s="126">
        <v>6522</v>
      </c>
      <c r="F220" s="22"/>
      <c r="G220" s="22"/>
      <c r="H220" s="22"/>
      <c r="I220" s="22"/>
      <c r="J220" s="142">
        <v>57</v>
      </c>
      <c r="K220" s="142" t="s">
        <v>687</v>
      </c>
      <c r="L220" s="142"/>
      <c r="M220" s="142" t="s">
        <v>1228</v>
      </c>
      <c r="N220" s="165" t="s">
        <v>276</v>
      </c>
      <c r="O220" s="22"/>
      <c r="P220" s="22"/>
      <c r="Q220" s="22"/>
      <c r="R220" s="98"/>
      <c r="S220" s="98" t="s">
        <v>1261</v>
      </c>
      <c r="T220" s="98" t="str">
        <f>IF(J220&lt;&gt;"","Etat chimique",IFERROR(VLOOKUP(A220,'[1]Compil Arr.Eval+Surv'!$C$2:$M$187,11,FALSE),""))</f>
        <v>Etat chimique</v>
      </c>
      <c r="U220" s="39">
        <v>0.5</v>
      </c>
      <c r="V220" s="39">
        <v>0.05</v>
      </c>
      <c r="W220" s="39">
        <v>1</v>
      </c>
      <c r="X220" s="39">
        <v>0.1</v>
      </c>
      <c r="Y220" s="39" t="s">
        <v>818</v>
      </c>
      <c r="Z220" s="39" t="s">
        <v>790</v>
      </c>
      <c r="AA220" s="42" t="s">
        <v>1522</v>
      </c>
      <c r="AB220" s="42" t="s">
        <v>1213</v>
      </c>
      <c r="AC220" s="42" t="s">
        <v>929</v>
      </c>
      <c r="AD220" s="86" t="s">
        <v>276</v>
      </c>
      <c r="AE220" s="86">
        <v>0.5</v>
      </c>
      <c r="AF220" s="86" t="s">
        <v>854</v>
      </c>
      <c r="AG220" s="86">
        <v>0.5</v>
      </c>
      <c r="AH220" s="86">
        <v>1</v>
      </c>
      <c r="AI220" s="86">
        <v>0.5</v>
      </c>
      <c r="AJ220" s="86" t="s">
        <v>854</v>
      </c>
      <c r="AK220" s="86">
        <v>0.05</v>
      </c>
      <c r="AL220" s="86" t="s">
        <v>854</v>
      </c>
      <c r="AM220" s="86">
        <v>0.1</v>
      </c>
      <c r="AN220" s="86">
        <v>0.05</v>
      </c>
      <c r="AO220" s="86" t="s">
        <v>854</v>
      </c>
      <c r="AP220" s="86" t="s">
        <v>818</v>
      </c>
      <c r="AQ220" s="71">
        <v>10</v>
      </c>
      <c r="AR220" s="72">
        <v>0.5</v>
      </c>
      <c r="AS220" s="72">
        <v>10</v>
      </c>
      <c r="AT220" s="72">
        <v>1</v>
      </c>
      <c r="AU220" s="55">
        <v>100</v>
      </c>
      <c r="AV220" s="55">
        <v>0.05</v>
      </c>
      <c r="AW220" s="55">
        <v>100</v>
      </c>
      <c r="AX220" s="55">
        <v>0.1</v>
      </c>
      <c r="AY220" s="48" t="s">
        <v>789</v>
      </c>
      <c r="AZ220" s="48">
        <v>47.7</v>
      </c>
      <c r="BA220" s="44" t="s">
        <v>789</v>
      </c>
      <c r="BB220" s="44">
        <v>4.7699999999999996</v>
      </c>
      <c r="BC220" s="57">
        <v>100</v>
      </c>
      <c r="BD220" s="57" t="s">
        <v>1284</v>
      </c>
      <c r="BE220" s="76" t="s">
        <v>1285</v>
      </c>
      <c r="BF220" s="76" t="s">
        <v>1285</v>
      </c>
      <c r="BG220" s="61">
        <v>100</v>
      </c>
      <c r="BH220" s="61">
        <v>122700</v>
      </c>
      <c r="BI220" s="80">
        <v>3070</v>
      </c>
      <c r="BJ220" s="80">
        <v>3070</v>
      </c>
      <c r="BK220" s="65">
        <v>100</v>
      </c>
      <c r="BL220" s="65">
        <v>7000</v>
      </c>
      <c r="BM220" s="65" t="s">
        <v>1156</v>
      </c>
      <c r="BN220" s="65"/>
    </row>
    <row r="221" spans="1:66" ht="35.1" customHeight="1" x14ac:dyDescent="0.2">
      <c r="A221" s="33" t="s">
        <v>1178</v>
      </c>
      <c r="B221" s="125"/>
      <c r="C221" s="33" t="s">
        <v>1177</v>
      </c>
      <c r="D221" s="33" t="s">
        <v>1389</v>
      </c>
      <c r="E221" s="126">
        <v>1809</v>
      </c>
      <c r="F221" s="22"/>
      <c r="G221" s="22"/>
      <c r="H221" s="22"/>
      <c r="I221" s="22"/>
      <c r="J221" s="142">
        <v>58</v>
      </c>
      <c r="K221" s="142" t="s">
        <v>687</v>
      </c>
      <c r="L221" s="142"/>
      <c r="M221" s="142" t="s">
        <v>1228</v>
      </c>
      <c r="N221" s="165" t="s">
        <v>276</v>
      </c>
      <c r="O221" s="22"/>
      <c r="P221" s="22"/>
      <c r="Q221" s="22"/>
      <c r="R221" s="98"/>
      <c r="S221" s="98" t="s">
        <v>1261</v>
      </c>
      <c r="T221" s="98" t="str">
        <f>IF(J221&lt;&gt;"","Etat chimique",IFERROR(VLOOKUP(A221,'[1]Compil Arr.Eval+Surv'!$C$2:$M$187,11,FALSE),""))</f>
        <v>Etat chimique</v>
      </c>
      <c r="U221" s="39">
        <v>1.7E-5</v>
      </c>
      <c r="V221" s="39">
        <v>1.7E-6</v>
      </c>
      <c r="W221" s="39">
        <v>8.5000000000000006E-3</v>
      </c>
      <c r="X221" s="39">
        <v>8.4999999999999995E-4</v>
      </c>
      <c r="Y221" s="39" t="s">
        <v>818</v>
      </c>
      <c r="Z221" s="39" t="s">
        <v>790</v>
      </c>
      <c r="AA221" s="42" t="s">
        <v>1522</v>
      </c>
      <c r="AB221" s="42" t="s">
        <v>1213</v>
      </c>
      <c r="AC221" s="42" t="s">
        <v>929</v>
      </c>
      <c r="AD221" s="86"/>
      <c r="AE221" s="86">
        <v>1.7E-5</v>
      </c>
      <c r="AF221" s="86" t="s">
        <v>854</v>
      </c>
      <c r="AG221" s="86">
        <v>1.7E-5</v>
      </c>
      <c r="AH221" s="86">
        <v>8.5000000000000006E-3</v>
      </c>
      <c r="AI221" s="86">
        <v>1.7E-5</v>
      </c>
      <c r="AJ221" s="86" t="s">
        <v>854</v>
      </c>
      <c r="AK221" s="86">
        <v>1.7E-6</v>
      </c>
      <c r="AL221" s="86" t="s">
        <v>854</v>
      </c>
      <c r="AM221" s="86">
        <v>8.4999999999999995E-4</v>
      </c>
      <c r="AN221" s="86">
        <v>1.7E-6</v>
      </c>
      <c r="AO221" s="86" t="s">
        <v>854</v>
      </c>
      <c r="AP221" s="86" t="s">
        <v>818</v>
      </c>
      <c r="AQ221" s="71">
        <v>10</v>
      </c>
      <c r="AR221" s="72">
        <v>1.7E-5</v>
      </c>
      <c r="AS221" s="72">
        <v>10</v>
      </c>
      <c r="AT221" s="72">
        <v>8.5000000000000006E-3</v>
      </c>
      <c r="AU221" s="55">
        <v>100</v>
      </c>
      <c r="AV221" s="55">
        <v>1.7E-6</v>
      </c>
      <c r="AW221" s="55">
        <v>100</v>
      </c>
      <c r="AX221" s="55">
        <v>8.4999999999999995E-4</v>
      </c>
      <c r="AY221" s="48">
        <v>50</v>
      </c>
      <c r="AZ221" s="48">
        <v>0.4</v>
      </c>
      <c r="BA221" s="44">
        <v>500</v>
      </c>
      <c r="BB221" s="44">
        <v>0.04</v>
      </c>
      <c r="BC221" s="57">
        <v>100</v>
      </c>
      <c r="BD221" s="57" t="s">
        <v>1293</v>
      </c>
      <c r="BE221" s="76">
        <v>0.01</v>
      </c>
      <c r="BF221" s="76">
        <v>3.5000000000000001E-3</v>
      </c>
      <c r="BG221" s="61">
        <v>100</v>
      </c>
      <c r="BH221" s="61">
        <v>2147.2399999999998</v>
      </c>
      <c r="BI221" s="80">
        <v>0.03</v>
      </c>
      <c r="BJ221" s="80" t="s">
        <v>791</v>
      </c>
      <c r="BK221" s="65" t="s">
        <v>790</v>
      </c>
      <c r="BL221" s="65">
        <v>0.1</v>
      </c>
      <c r="BM221" s="65" t="s">
        <v>1140</v>
      </c>
      <c r="BN221" s="65" t="s">
        <v>1517</v>
      </c>
    </row>
    <row r="222" spans="1:66" ht="35.1" customHeight="1" x14ac:dyDescent="0.2">
      <c r="A222" s="33" t="s">
        <v>1179</v>
      </c>
      <c r="B222" s="125"/>
      <c r="C222" s="33" t="s">
        <v>1180</v>
      </c>
      <c r="D222" s="33" t="s">
        <v>1180</v>
      </c>
      <c r="E222" s="126">
        <v>5396</v>
      </c>
      <c r="F222" s="22"/>
      <c r="G222" s="22"/>
      <c r="H222" s="22"/>
      <c r="I222" s="22"/>
      <c r="J222" s="142">
        <v>59</v>
      </c>
      <c r="K222" s="142" t="s">
        <v>687</v>
      </c>
      <c r="L222" s="142"/>
      <c r="M222" s="142"/>
      <c r="N222" s="165" t="s">
        <v>276</v>
      </c>
      <c r="O222" s="22"/>
      <c r="P222" s="22"/>
      <c r="Q222" s="22"/>
      <c r="R222" s="98"/>
      <c r="S222" s="98" t="s">
        <v>1261</v>
      </c>
      <c r="T222" s="98" t="str">
        <f>IF(J222&lt;&gt;"","Etat chimique",IFERROR(VLOOKUP(A222,'[1]Compil Arr.Eval+Surv'!$C$2:$M$187,11,FALSE),""))</f>
        <v>Etat chimique</v>
      </c>
      <c r="U222" s="39">
        <v>3.6000000000000002E-4</v>
      </c>
      <c r="V222" s="39">
        <v>1.8E-5</v>
      </c>
      <c r="W222" s="39" t="s">
        <v>818</v>
      </c>
      <c r="X222" s="39" t="s">
        <v>818</v>
      </c>
      <c r="Y222" s="39" t="s">
        <v>818</v>
      </c>
      <c r="Z222" s="39" t="s">
        <v>790</v>
      </c>
      <c r="AA222" s="42" t="s">
        <v>1522</v>
      </c>
      <c r="AB222" s="42" t="s">
        <v>1190</v>
      </c>
      <c r="AC222" s="42" t="s">
        <v>929</v>
      </c>
      <c r="AD222" s="86" t="s">
        <v>276</v>
      </c>
      <c r="AE222" s="86">
        <v>3.6000000000000002E-4</v>
      </c>
      <c r="AF222" s="86" t="s">
        <v>854</v>
      </c>
      <c r="AG222" s="86">
        <v>3.6000000000000002E-4</v>
      </c>
      <c r="AH222" s="86" t="s">
        <v>791</v>
      </c>
      <c r="AI222" s="86">
        <v>3.6000000000000002E-4</v>
      </c>
      <c r="AJ222" s="86" t="s">
        <v>854</v>
      </c>
      <c r="AK222" s="86">
        <v>1.8E-5</v>
      </c>
      <c r="AL222" s="86" t="s">
        <v>854</v>
      </c>
      <c r="AM222" s="86" t="s">
        <v>791</v>
      </c>
      <c r="AN222" s="86">
        <v>1.8E-5</v>
      </c>
      <c r="AO222" s="86" t="s">
        <v>854</v>
      </c>
      <c r="AP222" s="86" t="s">
        <v>818</v>
      </c>
      <c r="AQ222" s="71" t="s">
        <v>1274</v>
      </c>
      <c r="AR222" s="72">
        <v>3.6000000000000002E-4</v>
      </c>
      <c r="AS222" s="72" t="s">
        <v>790</v>
      </c>
      <c r="AT222" s="72" t="s">
        <v>791</v>
      </c>
      <c r="AU222" s="55" t="s">
        <v>1274</v>
      </c>
      <c r="AV222" s="55">
        <v>1.8E-5</v>
      </c>
      <c r="AW222" s="55" t="s">
        <v>790</v>
      </c>
      <c r="AX222" s="55" t="s">
        <v>791</v>
      </c>
      <c r="AY222" s="48" t="s">
        <v>790</v>
      </c>
      <c r="AZ222" s="48" t="s">
        <v>791</v>
      </c>
      <c r="BA222" s="44" t="s">
        <v>790</v>
      </c>
      <c r="BB222" s="44" t="s">
        <v>791</v>
      </c>
      <c r="BC222" s="57" t="s">
        <v>790</v>
      </c>
      <c r="BD222" s="57" t="s">
        <v>791</v>
      </c>
      <c r="BE222" s="76" t="s">
        <v>791</v>
      </c>
      <c r="BF222" s="76" t="s">
        <v>791</v>
      </c>
      <c r="BG222" s="61" t="s">
        <v>790</v>
      </c>
      <c r="BH222" s="61" t="s">
        <v>791</v>
      </c>
      <c r="BI222" s="80" t="s">
        <v>791</v>
      </c>
      <c r="BJ222" s="80" t="s">
        <v>791</v>
      </c>
      <c r="BK222" s="65" t="s">
        <v>790</v>
      </c>
      <c r="BL222" s="65" t="s">
        <v>791</v>
      </c>
      <c r="BM222" s="65" t="s">
        <v>790</v>
      </c>
      <c r="BN222" s="65"/>
    </row>
    <row r="223" spans="1:66" ht="35.1" customHeight="1" x14ac:dyDescent="0.2">
      <c r="A223" s="33" t="s">
        <v>223</v>
      </c>
      <c r="B223" s="125"/>
      <c r="C223" s="33" t="s">
        <v>159</v>
      </c>
      <c r="D223" s="33" t="s">
        <v>1390</v>
      </c>
      <c r="E223" s="126">
        <v>1380</v>
      </c>
      <c r="F223" s="22"/>
      <c r="G223" s="22"/>
      <c r="H223" s="22"/>
      <c r="I223" s="22"/>
      <c r="J223" s="142"/>
      <c r="K223" s="142"/>
      <c r="L223" s="142"/>
      <c r="M223" s="142"/>
      <c r="N223" s="165"/>
      <c r="O223" s="22"/>
      <c r="P223" s="22"/>
      <c r="Q223" s="22" t="str">
        <f>IFERROR(VLOOKUP(A223,'[1]Compil Arr.Eval+Surv'!$C$2:$M$187,11,FALSE),"")</f>
        <v>SPAS Cat. B</v>
      </c>
      <c r="R223" s="98"/>
      <c r="S223" s="98"/>
      <c r="T223" s="98" t="str">
        <f>IF(J223&lt;&gt;"","Etat chimique",IFERROR(VLOOKUP(A223,'[1]Compil Arr.Eval+Surv'!$C$2:$M$187,11,FALSE),""))</f>
        <v>SPAS Cat. B</v>
      </c>
      <c r="U223" s="39" t="s">
        <v>790</v>
      </c>
      <c r="V223" s="39" t="s">
        <v>790</v>
      </c>
      <c r="W223" s="39" t="s">
        <v>790</v>
      </c>
      <c r="X223" s="39" t="s">
        <v>790</v>
      </c>
      <c r="Y223" s="39" t="s">
        <v>790</v>
      </c>
      <c r="Z223" s="39" t="s">
        <v>790</v>
      </c>
      <c r="AA223" s="42" t="s">
        <v>1060</v>
      </c>
      <c r="AB223" s="42" t="s">
        <v>1117</v>
      </c>
      <c r="AC223" s="42">
        <v>45825</v>
      </c>
      <c r="AD223" s="86" t="s">
        <v>276</v>
      </c>
      <c r="AE223" s="86" t="s">
        <v>791</v>
      </c>
      <c r="AF223" s="86" t="s">
        <v>790</v>
      </c>
      <c r="AG223" s="86" t="s">
        <v>791</v>
      </c>
      <c r="AH223" s="86">
        <v>1</v>
      </c>
      <c r="AI223" s="86" t="s">
        <v>275</v>
      </c>
      <c r="AJ223" s="86" t="s">
        <v>790</v>
      </c>
      <c r="AK223" s="86" t="s">
        <v>791</v>
      </c>
      <c r="AL223" s="86" t="s">
        <v>790</v>
      </c>
      <c r="AM223" s="86" t="s">
        <v>275</v>
      </c>
      <c r="AN223" s="86" t="s">
        <v>275</v>
      </c>
      <c r="AO223" s="86" t="s">
        <v>790</v>
      </c>
      <c r="AP223" s="86" t="s">
        <v>818</v>
      </c>
      <c r="AQ223" s="71">
        <v>10</v>
      </c>
      <c r="AR223" s="72">
        <v>3</v>
      </c>
      <c r="AS223" s="72">
        <v>100</v>
      </c>
      <c r="AT223" s="72">
        <v>1</v>
      </c>
      <c r="AU223" s="55" t="s">
        <v>790</v>
      </c>
      <c r="AV223" s="55" t="s">
        <v>275</v>
      </c>
      <c r="AW223" s="55" t="s">
        <v>790</v>
      </c>
      <c r="AX223" s="55" t="s">
        <v>275</v>
      </c>
      <c r="AY223" s="48" t="s">
        <v>789</v>
      </c>
      <c r="AZ223" s="48">
        <v>58362</v>
      </c>
      <c r="BA223" s="44" t="s">
        <v>789</v>
      </c>
      <c r="BB223" s="44" t="s">
        <v>275</v>
      </c>
      <c r="BC223" s="57">
        <v>30</v>
      </c>
      <c r="BD223" s="57">
        <v>4400</v>
      </c>
      <c r="BE223" s="76" t="s">
        <v>791</v>
      </c>
      <c r="BF223" s="76" t="s">
        <v>791</v>
      </c>
      <c r="BG223" s="61" t="s">
        <v>790</v>
      </c>
      <c r="BH223" s="61" t="s">
        <v>791</v>
      </c>
      <c r="BI223" s="80" t="s">
        <v>791</v>
      </c>
      <c r="BJ223" s="80" t="s">
        <v>791</v>
      </c>
      <c r="BK223" s="65" t="s">
        <v>790</v>
      </c>
      <c r="BL223" s="65" t="s">
        <v>792</v>
      </c>
      <c r="BM223" s="65" t="s">
        <v>276</v>
      </c>
      <c r="BN223" s="65"/>
    </row>
    <row r="224" spans="1:66" ht="35.1" customHeight="1" x14ac:dyDescent="0.2">
      <c r="A224" s="33" t="s">
        <v>96</v>
      </c>
      <c r="B224" s="125"/>
      <c r="C224" s="33" t="s">
        <v>33</v>
      </c>
      <c r="D224" s="33" t="s">
        <v>1391</v>
      </c>
      <c r="E224" s="126">
        <v>1184</v>
      </c>
      <c r="F224" s="22"/>
      <c r="G224" s="22"/>
      <c r="H224" s="22"/>
      <c r="I224" s="22"/>
      <c r="J224" s="142"/>
      <c r="K224" s="142"/>
      <c r="L224" s="142"/>
      <c r="M224" s="142"/>
      <c r="N224" s="165"/>
      <c r="O224" s="22"/>
      <c r="P224" s="22"/>
      <c r="Q224" s="22" t="str">
        <f>IFERROR(VLOOKUP(A224,'[1]Compil Arr.Eval+Surv'!$C$2:$M$187,11,FALSE),"")</f>
        <v/>
      </c>
      <c r="R224" s="98"/>
      <c r="S224" s="98"/>
      <c r="T224" s="98" t="str">
        <f>IF(J224&lt;&gt;"","Etat chimique",IFERROR(VLOOKUP(A224,'[1]Compil Arr.Eval+Surv'!$C$2:$M$187,11,FALSE),""))</f>
        <v/>
      </c>
      <c r="U224" s="39" t="s">
        <v>790</v>
      </c>
      <c r="V224" s="39" t="s">
        <v>790</v>
      </c>
      <c r="W224" s="39" t="s">
        <v>790</v>
      </c>
      <c r="X224" s="39" t="s">
        <v>790</v>
      </c>
      <c r="Y224" s="39" t="s">
        <v>790</v>
      </c>
      <c r="Z224" s="39" t="s">
        <v>790</v>
      </c>
      <c r="AA224" s="42" t="s">
        <v>1259</v>
      </c>
      <c r="AB224" s="42" t="s">
        <v>921</v>
      </c>
      <c r="AC224" s="42" t="s">
        <v>776</v>
      </c>
      <c r="AD224" s="86" t="s">
        <v>276</v>
      </c>
      <c r="AE224" s="86" t="s">
        <v>791</v>
      </c>
      <c r="AF224" s="86" t="s">
        <v>790</v>
      </c>
      <c r="AG224" s="86" t="s">
        <v>791</v>
      </c>
      <c r="AH224" s="86" t="s">
        <v>791</v>
      </c>
      <c r="AI224" s="86" t="s">
        <v>275</v>
      </c>
      <c r="AJ224" s="86" t="s">
        <v>790</v>
      </c>
      <c r="AK224" s="86" t="s">
        <v>791</v>
      </c>
      <c r="AL224" s="86" t="s">
        <v>790</v>
      </c>
      <c r="AM224" s="86" t="s">
        <v>791</v>
      </c>
      <c r="AN224" s="86" t="s">
        <v>275</v>
      </c>
      <c r="AO224" s="86" t="s">
        <v>790</v>
      </c>
      <c r="AP224" s="86" t="s">
        <v>818</v>
      </c>
      <c r="AQ224" s="71">
        <v>10</v>
      </c>
      <c r="AR224" s="72">
        <v>30</v>
      </c>
      <c r="AS224" s="72" t="s">
        <v>790</v>
      </c>
      <c r="AT224" s="72" t="s">
        <v>791</v>
      </c>
      <c r="AU224" s="55" t="s">
        <v>790</v>
      </c>
      <c r="AV224" s="55" t="s">
        <v>791</v>
      </c>
      <c r="AW224" s="55" t="s">
        <v>790</v>
      </c>
      <c r="AX224" s="55" t="s">
        <v>791</v>
      </c>
      <c r="AY224" s="48" t="s">
        <v>789</v>
      </c>
      <c r="AZ224" s="48" t="s">
        <v>275</v>
      </c>
      <c r="BA224" s="44" t="s">
        <v>789</v>
      </c>
      <c r="BB224" s="44" t="s">
        <v>275</v>
      </c>
      <c r="BC224" s="57" t="s">
        <v>790</v>
      </c>
      <c r="BD224" s="57" t="s">
        <v>791</v>
      </c>
      <c r="BE224" s="76" t="s">
        <v>791</v>
      </c>
      <c r="BF224" s="76" t="s">
        <v>791</v>
      </c>
      <c r="BG224" s="61" t="s">
        <v>790</v>
      </c>
      <c r="BH224" s="61" t="s">
        <v>791</v>
      </c>
      <c r="BI224" s="80" t="s">
        <v>791</v>
      </c>
      <c r="BJ224" s="80" t="s">
        <v>791</v>
      </c>
      <c r="BK224" s="65" t="s">
        <v>790</v>
      </c>
      <c r="BL224" s="65" t="s">
        <v>792</v>
      </c>
      <c r="BM224" s="65" t="s">
        <v>276</v>
      </c>
      <c r="BN224" s="65"/>
    </row>
    <row r="225" spans="1:66" ht="35.1" customHeight="1" x14ac:dyDescent="0.2">
      <c r="A225" s="33" t="s">
        <v>939</v>
      </c>
      <c r="B225" s="125"/>
      <c r="C225" s="33" t="s">
        <v>948</v>
      </c>
      <c r="D225" s="33" t="s">
        <v>1392</v>
      </c>
      <c r="E225" s="126">
        <v>1497</v>
      </c>
      <c r="F225" s="22"/>
      <c r="G225" s="22"/>
      <c r="H225" s="22"/>
      <c r="I225" s="22"/>
      <c r="J225" s="142"/>
      <c r="K225" s="142"/>
      <c r="L225" s="142"/>
      <c r="M225" s="142"/>
      <c r="N225" s="165"/>
      <c r="O225" s="22"/>
      <c r="P225" s="22"/>
      <c r="Q225" s="22" t="str">
        <f>IFERROR(VLOOKUP(A225,'[1]Compil Arr.Eval+Surv'!$C$2:$M$187,11,FALSE),"")</f>
        <v/>
      </c>
      <c r="R225" s="98"/>
      <c r="S225" s="98"/>
      <c r="T225" s="98" t="str">
        <f>IF(J225&lt;&gt;"","Etat chimique",IFERROR(VLOOKUP(A225,'[1]Compil Arr.Eval+Surv'!$C$2:$M$187,11,FALSE),""))</f>
        <v/>
      </c>
      <c r="U225" s="39" t="s">
        <v>790</v>
      </c>
      <c r="V225" s="39" t="s">
        <v>790</v>
      </c>
      <c r="W225" s="39" t="s">
        <v>790</v>
      </c>
      <c r="X225" s="39" t="s">
        <v>790</v>
      </c>
      <c r="Y225" s="39" t="s">
        <v>790</v>
      </c>
      <c r="Z225" s="39" t="s">
        <v>790</v>
      </c>
      <c r="AA225" s="42" t="s">
        <v>928</v>
      </c>
      <c r="AB225" s="42" t="s">
        <v>914</v>
      </c>
      <c r="AC225" s="42">
        <v>40002</v>
      </c>
      <c r="AD225" s="86" t="s">
        <v>276</v>
      </c>
      <c r="AE225" s="86">
        <v>65</v>
      </c>
      <c r="AF225" s="86" t="s">
        <v>1234</v>
      </c>
      <c r="AG225" s="86">
        <v>65</v>
      </c>
      <c r="AH225" s="86">
        <v>180</v>
      </c>
      <c r="AI225" s="86">
        <v>100</v>
      </c>
      <c r="AJ225" s="86" t="s">
        <v>854</v>
      </c>
      <c r="AK225" s="86" t="s">
        <v>791</v>
      </c>
      <c r="AL225" s="86" t="s">
        <v>790</v>
      </c>
      <c r="AM225" s="86" t="s">
        <v>791</v>
      </c>
      <c r="AN225" s="86" t="s">
        <v>275</v>
      </c>
      <c r="AO225" s="86" t="s">
        <v>790</v>
      </c>
      <c r="AP225" s="86" t="s">
        <v>818</v>
      </c>
      <c r="AQ225" s="71">
        <v>10</v>
      </c>
      <c r="AR225" s="72">
        <v>100</v>
      </c>
      <c r="AS225" s="72">
        <v>10</v>
      </c>
      <c r="AT225" s="72">
        <v>180</v>
      </c>
      <c r="AU225" s="55" t="s">
        <v>790</v>
      </c>
      <c r="AV225" s="55" t="s">
        <v>791</v>
      </c>
      <c r="AW225" s="55" t="s">
        <v>790</v>
      </c>
      <c r="AX225" s="55" t="s">
        <v>791</v>
      </c>
      <c r="AY225" s="48" t="s">
        <v>789</v>
      </c>
      <c r="AZ225" s="48">
        <v>4678</v>
      </c>
      <c r="BA225" s="44" t="s">
        <v>789</v>
      </c>
      <c r="BB225" s="44" t="s">
        <v>275</v>
      </c>
      <c r="BC225" s="57">
        <v>90</v>
      </c>
      <c r="BD225" s="57">
        <v>10789</v>
      </c>
      <c r="BE225" s="76">
        <v>119</v>
      </c>
      <c r="BF225" s="76" t="s">
        <v>791</v>
      </c>
      <c r="BG225" s="61">
        <v>1000</v>
      </c>
      <c r="BH225" s="61">
        <v>5904</v>
      </c>
      <c r="BI225" s="80">
        <v>65</v>
      </c>
      <c r="BJ225" s="80" t="s">
        <v>791</v>
      </c>
      <c r="BK225" s="65">
        <f>BG225</f>
        <v>1000</v>
      </c>
      <c r="BL225" s="65">
        <v>339</v>
      </c>
      <c r="BM225" s="65" t="s">
        <v>1156</v>
      </c>
      <c r="BN225" s="65"/>
    </row>
    <row r="226" spans="1:66" ht="35.1" customHeight="1" x14ac:dyDescent="0.2">
      <c r="A226" s="35" t="s">
        <v>856</v>
      </c>
      <c r="B226" s="137"/>
      <c r="C226" s="34" t="s">
        <v>857</v>
      </c>
      <c r="D226" s="34" t="s">
        <v>1393</v>
      </c>
      <c r="E226" s="135">
        <v>5648</v>
      </c>
      <c r="F226" s="22"/>
      <c r="G226" s="22"/>
      <c r="H226" s="22"/>
      <c r="I226" s="22"/>
      <c r="J226" s="142"/>
      <c r="K226" s="142"/>
      <c r="L226" s="142"/>
      <c r="M226" s="142"/>
      <c r="N226" s="165"/>
      <c r="O226" s="22"/>
      <c r="P226" s="22"/>
      <c r="Q226" s="22" t="str">
        <f>IFERROR(VLOOKUP(A226,'[1]Compil Arr.Eval+Surv'!$C$2:$M$187,11,FALSE),"")</f>
        <v/>
      </c>
      <c r="R226" s="98"/>
      <c r="S226" s="98"/>
      <c r="T226" s="98" t="str">
        <f>IF(J226&lt;&gt;"","Etat chimique",IFERROR(VLOOKUP(A226,'[1]Compil Arr.Eval+Surv'!$C$2:$M$187,11,FALSE),""))</f>
        <v/>
      </c>
      <c r="U226" s="39" t="s">
        <v>790</v>
      </c>
      <c r="V226" s="39" t="s">
        <v>790</v>
      </c>
      <c r="W226" s="39" t="s">
        <v>790</v>
      </c>
      <c r="X226" s="39" t="s">
        <v>790</v>
      </c>
      <c r="Y226" s="39" t="s">
        <v>790</v>
      </c>
      <c r="Z226" s="39" t="s">
        <v>790</v>
      </c>
      <c r="AA226" s="42" t="s">
        <v>928</v>
      </c>
      <c r="AB226" s="42" t="s">
        <v>920</v>
      </c>
      <c r="AC226" s="42">
        <v>41824</v>
      </c>
      <c r="AD226" s="86" t="s">
        <v>276</v>
      </c>
      <c r="AE226" s="86">
        <v>0.73</v>
      </c>
      <c r="AF226" s="86" t="s">
        <v>1234</v>
      </c>
      <c r="AG226" s="86">
        <v>7.6999999999999999E-2</v>
      </c>
      <c r="AH226" s="86">
        <v>216</v>
      </c>
      <c r="AI226" s="86">
        <v>9</v>
      </c>
      <c r="AJ226" s="86" t="s">
        <v>1211</v>
      </c>
      <c r="AK226" s="86">
        <v>0.73</v>
      </c>
      <c r="AL226" s="86" t="s">
        <v>1234</v>
      </c>
      <c r="AM226" s="86">
        <v>21.6</v>
      </c>
      <c r="AN226" s="86">
        <v>9</v>
      </c>
      <c r="AO226" s="86" t="s">
        <v>1211</v>
      </c>
      <c r="AP226" s="86" t="s">
        <v>818</v>
      </c>
      <c r="AQ226" s="72">
        <v>10</v>
      </c>
      <c r="AR226" s="72">
        <v>200</v>
      </c>
      <c r="AS226" s="72">
        <v>100</v>
      </c>
      <c r="AT226" s="72">
        <v>216</v>
      </c>
      <c r="AU226" s="55">
        <v>100</v>
      </c>
      <c r="AV226" s="55">
        <v>20</v>
      </c>
      <c r="AW226" s="55">
        <v>1000</v>
      </c>
      <c r="AX226" s="55">
        <v>21.6</v>
      </c>
      <c r="AY226" s="48" t="s">
        <v>789</v>
      </c>
      <c r="AZ226" s="48">
        <v>346.00000000000006</v>
      </c>
      <c r="BA226" s="44" t="s">
        <v>789</v>
      </c>
      <c r="BB226" s="44">
        <v>34.6</v>
      </c>
      <c r="BC226" s="57">
        <v>300</v>
      </c>
      <c r="BD226" s="57">
        <v>16</v>
      </c>
      <c r="BE226" s="57">
        <v>9</v>
      </c>
      <c r="BF226" s="57">
        <v>9</v>
      </c>
      <c r="BG226" s="61" t="s">
        <v>859</v>
      </c>
      <c r="BH226" s="61">
        <v>1.3</v>
      </c>
      <c r="BI226" s="61">
        <v>0.73</v>
      </c>
      <c r="BJ226" s="61">
        <v>0.73</v>
      </c>
      <c r="BK226" s="65" t="s">
        <v>753</v>
      </c>
      <c r="BL226" s="65">
        <v>7.6999999999999999E-2</v>
      </c>
      <c r="BM226" s="66" t="s">
        <v>1156</v>
      </c>
      <c r="BN226" s="66"/>
    </row>
    <row r="227" spans="1:66" ht="35.1" customHeight="1" x14ac:dyDescent="0.2">
      <c r="A227" s="35" t="s">
        <v>686</v>
      </c>
      <c r="B227" s="137"/>
      <c r="C227" s="34" t="s">
        <v>685</v>
      </c>
      <c r="D227" s="34" t="s">
        <v>685</v>
      </c>
      <c r="E227" s="135">
        <v>1906</v>
      </c>
      <c r="F227" s="22"/>
      <c r="G227" s="22"/>
      <c r="H227" s="22"/>
      <c r="I227" s="22"/>
      <c r="J227" s="142"/>
      <c r="K227" s="142"/>
      <c r="L227" s="142"/>
      <c r="M227" s="142"/>
      <c r="N227" s="165"/>
      <c r="O227" s="22"/>
      <c r="P227" s="22"/>
      <c r="Q227" s="22" t="str">
        <f>IFERROR(VLOOKUP(A227,'[1]Compil Arr.Eval+Surv'!$C$2:$M$187,11,FALSE),"")</f>
        <v/>
      </c>
      <c r="R227" s="98"/>
      <c r="S227" s="98"/>
      <c r="T227" s="98" t="str">
        <f>IF(J227&lt;&gt;"","Etat chimique",IFERROR(VLOOKUP(A227,'[1]Compil Arr.Eval+Surv'!$C$2:$M$187,11,FALSE),""))</f>
        <v/>
      </c>
      <c r="U227" s="39" t="s">
        <v>790</v>
      </c>
      <c r="V227" s="39" t="s">
        <v>790</v>
      </c>
      <c r="W227" s="39" t="s">
        <v>790</v>
      </c>
      <c r="X227" s="39" t="s">
        <v>790</v>
      </c>
      <c r="Y227" s="39" t="s">
        <v>790</v>
      </c>
      <c r="Z227" s="39" t="s">
        <v>790</v>
      </c>
      <c r="AA227" s="42" t="s">
        <v>928</v>
      </c>
      <c r="AB227" s="42" t="s">
        <v>918</v>
      </c>
      <c r="AC227" s="42">
        <v>41236</v>
      </c>
      <c r="AD227" s="86" t="s">
        <v>276</v>
      </c>
      <c r="AE227" s="86">
        <v>0.7</v>
      </c>
      <c r="AF227" s="86" t="s">
        <v>1211</v>
      </c>
      <c r="AG227" s="86">
        <v>0.1</v>
      </c>
      <c r="AH227" s="86">
        <v>3</v>
      </c>
      <c r="AI227" s="86">
        <v>0.7</v>
      </c>
      <c r="AJ227" s="86" t="s">
        <v>1211</v>
      </c>
      <c r="AK227" s="86">
        <v>0.2</v>
      </c>
      <c r="AL227" s="86" t="s">
        <v>854</v>
      </c>
      <c r="AM227" s="86">
        <v>0.7</v>
      </c>
      <c r="AN227" s="86">
        <v>0.2</v>
      </c>
      <c r="AO227" s="86" t="s">
        <v>854</v>
      </c>
      <c r="AP227" s="86" t="s">
        <v>818</v>
      </c>
      <c r="AQ227" s="70">
        <v>10</v>
      </c>
      <c r="AR227" s="70">
        <v>2</v>
      </c>
      <c r="AS227" s="70">
        <v>100</v>
      </c>
      <c r="AT227" s="70">
        <v>3</v>
      </c>
      <c r="AU227" s="55">
        <v>100</v>
      </c>
      <c r="AV227" s="55">
        <v>0.2</v>
      </c>
      <c r="AW227" s="55">
        <v>500</v>
      </c>
      <c r="AX227" s="55">
        <v>0.7</v>
      </c>
      <c r="AY227" s="48">
        <v>100</v>
      </c>
      <c r="AZ227" s="48">
        <v>80</v>
      </c>
      <c r="BA227" s="44">
        <v>1000</v>
      </c>
      <c r="BB227" s="44">
        <v>8</v>
      </c>
      <c r="BC227" s="57">
        <v>90</v>
      </c>
      <c r="BD227" s="57">
        <v>111</v>
      </c>
      <c r="BE227" s="57">
        <v>0.7</v>
      </c>
      <c r="BF227" s="57">
        <v>0.7</v>
      </c>
      <c r="BG227" s="61">
        <v>300</v>
      </c>
      <c r="BH227" s="61">
        <v>122</v>
      </c>
      <c r="BI227" s="61">
        <v>0.8</v>
      </c>
      <c r="BJ227" s="61">
        <v>0.8</v>
      </c>
      <c r="BK227" s="65" t="s">
        <v>790</v>
      </c>
      <c r="BL227" s="65">
        <v>0.1</v>
      </c>
      <c r="BM227" s="65" t="s">
        <v>1140</v>
      </c>
      <c r="BN227" s="65" t="s">
        <v>1517</v>
      </c>
    </row>
    <row r="228" spans="1:66" ht="35.1" customHeight="1" x14ac:dyDescent="0.2">
      <c r="A228" s="33" t="s">
        <v>97</v>
      </c>
      <c r="B228" s="125"/>
      <c r="C228" s="33" t="s">
        <v>1394</v>
      </c>
      <c r="D228" s="33" t="s">
        <v>34</v>
      </c>
      <c r="E228" s="126">
        <v>1187</v>
      </c>
      <c r="F228" s="22"/>
      <c r="G228" s="22"/>
      <c r="H228" s="22"/>
      <c r="I228" s="22"/>
      <c r="J228" s="142"/>
      <c r="K228" s="142"/>
      <c r="L228" s="142"/>
      <c r="M228" s="142"/>
      <c r="N228" s="165"/>
      <c r="O228" s="22"/>
      <c r="P228" s="22"/>
      <c r="Q228" s="22" t="str">
        <f>IFERROR(VLOOKUP(A228,'[1]Compil Arr.Eval+Surv'!$C$2:$M$187,11,FALSE),"")</f>
        <v/>
      </c>
      <c r="R228" s="98"/>
      <c r="S228" s="98"/>
      <c r="T228" s="98" t="str">
        <f>IF(J228&lt;&gt;"","Etat chimique",IFERROR(VLOOKUP(A228,'[1]Compil Arr.Eval+Surv'!$C$2:$M$187,11,FALSE),""))</f>
        <v/>
      </c>
      <c r="U228" s="39" t="s">
        <v>790</v>
      </c>
      <c r="V228" s="39" t="s">
        <v>790</v>
      </c>
      <c r="W228" s="39" t="s">
        <v>790</v>
      </c>
      <c r="X228" s="39" t="s">
        <v>790</v>
      </c>
      <c r="Y228" s="39" t="s">
        <v>790</v>
      </c>
      <c r="Z228" s="39" t="s">
        <v>790</v>
      </c>
      <c r="AA228" s="42" t="s">
        <v>928</v>
      </c>
      <c r="AB228" s="42" t="s">
        <v>916</v>
      </c>
      <c r="AC228" s="42">
        <v>40837</v>
      </c>
      <c r="AD228" s="86" t="s">
        <v>276</v>
      </c>
      <c r="AE228" s="86">
        <v>8.6999999999999994E-3</v>
      </c>
      <c r="AF228" s="86" t="s">
        <v>854</v>
      </c>
      <c r="AG228" s="86">
        <v>8.6999999999999994E-3</v>
      </c>
      <c r="AH228" s="86">
        <v>0.86</v>
      </c>
      <c r="AI228" s="86">
        <v>8.6999999999999994E-3</v>
      </c>
      <c r="AJ228" s="86" t="s">
        <v>854</v>
      </c>
      <c r="AK228" s="86">
        <v>8.7000000000000001E-4</v>
      </c>
      <c r="AL228" s="86" t="s">
        <v>854</v>
      </c>
      <c r="AM228" s="86">
        <v>8.5999999999999993E-2</v>
      </c>
      <c r="AN228" s="86">
        <v>8.7000000000000001E-4</v>
      </c>
      <c r="AO228" s="86" t="s">
        <v>854</v>
      </c>
      <c r="AP228" s="86" t="s">
        <v>818</v>
      </c>
      <c r="AQ228" s="71">
        <v>10</v>
      </c>
      <c r="AR228" s="72">
        <v>8.6999999999999994E-3</v>
      </c>
      <c r="AS228" s="72">
        <v>10</v>
      </c>
      <c r="AT228" s="72">
        <v>0.86</v>
      </c>
      <c r="AU228" s="55">
        <v>100</v>
      </c>
      <c r="AV228" s="138">
        <v>8.7000000000000001E-4</v>
      </c>
      <c r="AW228" s="55">
        <v>100</v>
      </c>
      <c r="AX228" s="55">
        <v>8.5999999999999993E-2</v>
      </c>
      <c r="AY228" s="48" t="s">
        <v>789</v>
      </c>
      <c r="AZ228" s="48">
        <v>0.12354000000000004</v>
      </c>
      <c r="BA228" s="44" t="s">
        <v>789</v>
      </c>
      <c r="BB228" s="44">
        <v>1.2354000000000006E-2</v>
      </c>
      <c r="BC228" s="57">
        <v>30</v>
      </c>
      <c r="BD228" s="57">
        <v>330</v>
      </c>
      <c r="BE228" s="130">
        <v>0.75</v>
      </c>
      <c r="BF228" s="130">
        <v>0.75</v>
      </c>
      <c r="BG228" s="61">
        <v>1000</v>
      </c>
      <c r="BH228" s="61">
        <v>30.4</v>
      </c>
      <c r="BI228" s="82">
        <v>6.9090909090909092E-2</v>
      </c>
      <c r="BJ228" s="82">
        <v>6.9090909090909092E-2</v>
      </c>
      <c r="BK228" s="65" t="s">
        <v>790</v>
      </c>
      <c r="BL228" s="65">
        <v>0.1</v>
      </c>
      <c r="BM228" s="65" t="s">
        <v>1140</v>
      </c>
      <c r="BN228" s="65" t="s">
        <v>1517</v>
      </c>
    </row>
    <row r="229" spans="1:66" ht="35.1" customHeight="1" x14ac:dyDescent="0.2">
      <c r="A229" s="33" t="s">
        <v>98</v>
      </c>
      <c r="B229" s="125"/>
      <c r="C229" s="33" t="s">
        <v>35</v>
      </c>
      <c r="D229" s="33" t="s">
        <v>1395</v>
      </c>
      <c r="E229" s="126">
        <v>1967</v>
      </c>
      <c r="F229" s="22"/>
      <c r="G229" s="22"/>
      <c r="H229" s="22"/>
      <c r="I229" s="22"/>
      <c r="J229" s="142"/>
      <c r="K229" s="142"/>
      <c r="L229" s="142"/>
      <c r="M229" s="142"/>
      <c r="N229" s="165"/>
      <c r="O229" s="22"/>
      <c r="P229" s="22"/>
      <c r="Q229" s="22" t="str">
        <f>IFERROR(VLOOKUP(A229,'[1]Compil Arr.Eval+Surv'!$C$2:$M$187,11,FALSE),"")</f>
        <v/>
      </c>
      <c r="R229" s="98"/>
      <c r="S229" s="98"/>
      <c r="T229" s="98" t="str">
        <f>IF(J229&lt;&gt;"","Etat chimique",IFERROR(VLOOKUP(A229,'[1]Compil Arr.Eval+Surv'!$C$2:$M$187,11,FALSE),""))</f>
        <v/>
      </c>
      <c r="U229" s="39" t="s">
        <v>790</v>
      </c>
      <c r="V229" s="39" t="s">
        <v>790</v>
      </c>
      <c r="W229" s="39" t="s">
        <v>790</v>
      </c>
      <c r="X229" s="39" t="s">
        <v>790</v>
      </c>
      <c r="Y229" s="39" t="s">
        <v>790</v>
      </c>
      <c r="Z229" s="39" t="s">
        <v>790</v>
      </c>
      <c r="AA229" s="42" t="s">
        <v>1259</v>
      </c>
      <c r="AB229" s="42" t="s">
        <v>921</v>
      </c>
      <c r="AC229" s="42" t="s">
        <v>776</v>
      </c>
      <c r="AD229" s="86" t="s">
        <v>276</v>
      </c>
      <c r="AE229" s="86" t="s">
        <v>791</v>
      </c>
      <c r="AF229" s="86" t="s">
        <v>790</v>
      </c>
      <c r="AG229" s="86" t="s">
        <v>791</v>
      </c>
      <c r="AH229" s="86" t="s">
        <v>791</v>
      </c>
      <c r="AI229" s="86" t="s">
        <v>275</v>
      </c>
      <c r="AJ229" s="86" t="s">
        <v>790</v>
      </c>
      <c r="AK229" s="86" t="s">
        <v>791</v>
      </c>
      <c r="AL229" s="86" t="s">
        <v>790</v>
      </c>
      <c r="AM229" s="86" t="s">
        <v>791</v>
      </c>
      <c r="AN229" s="86" t="s">
        <v>275</v>
      </c>
      <c r="AO229" s="86" t="s">
        <v>790</v>
      </c>
      <c r="AP229" s="86" t="s">
        <v>818</v>
      </c>
      <c r="AQ229" s="71">
        <v>10</v>
      </c>
      <c r="AR229" s="72">
        <v>2.0000000000000001E-4</v>
      </c>
      <c r="AS229" s="71" t="s">
        <v>276</v>
      </c>
      <c r="AT229" s="72" t="s">
        <v>791</v>
      </c>
      <c r="AU229" s="55" t="s">
        <v>790</v>
      </c>
      <c r="AV229" s="55" t="s">
        <v>791</v>
      </c>
      <c r="AW229" s="55" t="s">
        <v>790</v>
      </c>
      <c r="AX229" s="55" t="s">
        <v>791</v>
      </c>
      <c r="AY229" s="48" t="s">
        <v>789</v>
      </c>
      <c r="AZ229" s="48" t="s">
        <v>275</v>
      </c>
      <c r="BA229" s="44" t="s">
        <v>789</v>
      </c>
      <c r="BB229" s="44" t="s">
        <v>275</v>
      </c>
      <c r="BC229" s="57" t="s">
        <v>790</v>
      </c>
      <c r="BD229" s="57" t="s">
        <v>791</v>
      </c>
      <c r="BE229" s="57" t="s">
        <v>791</v>
      </c>
      <c r="BF229" s="57" t="s">
        <v>791</v>
      </c>
      <c r="BG229" s="61" t="s">
        <v>790</v>
      </c>
      <c r="BH229" s="61" t="s">
        <v>791</v>
      </c>
      <c r="BI229" s="61" t="s">
        <v>791</v>
      </c>
      <c r="BJ229" s="61" t="s">
        <v>791</v>
      </c>
      <c r="BK229" s="65" t="s">
        <v>790</v>
      </c>
      <c r="BL229" s="65" t="s">
        <v>792</v>
      </c>
      <c r="BM229" s="66" t="s">
        <v>276</v>
      </c>
      <c r="BN229" s="66"/>
    </row>
    <row r="230" spans="1:66" ht="35.1" customHeight="1" x14ac:dyDescent="0.2">
      <c r="A230" s="33" t="s">
        <v>1004</v>
      </c>
      <c r="B230" s="141"/>
      <c r="C230" s="34" t="s">
        <v>1005</v>
      </c>
      <c r="D230" s="34" t="s">
        <v>1005</v>
      </c>
      <c r="E230" s="126">
        <v>1700</v>
      </c>
      <c r="F230" s="22"/>
      <c r="G230" s="22"/>
      <c r="H230" s="22"/>
      <c r="I230" s="22"/>
      <c r="J230" s="142"/>
      <c r="K230" s="142"/>
      <c r="L230" s="142"/>
      <c r="M230" s="142"/>
      <c r="N230" s="165"/>
      <c r="O230" s="22"/>
      <c r="P230" s="22"/>
      <c r="Q230" s="22" t="str">
        <f>IFERROR(VLOOKUP(A230,'[1]Compil Arr.Eval+Surv'!$C$2:$M$187,11,FALSE),"")</f>
        <v>SPAS Cat. A</v>
      </c>
      <c r="R230" s="98" t="s">
        <v>1029</v>
      </c>
      <c r="S230" s="98"/>
      <c r="T230" s="98" t="str">
        <f>IF(J230&lt;&gt;"","Etat chimique",IFERROR(VLOOKUP(A230,'[1]Compil Arr.Eval+Surv'!$C$2:$M$187,11,FALSE),""))</f>
        <v>SPAS Cat. A</v>
      </c>
      <c r="U230" s="39" t="s">
        <v>790</v>
      </c>
      <c r="V230" s="39" t="s">
        <v>790</v>
      </c>
      <c r="W230" s="39" t="s">
        <v>790</v>
      </c>
      <c r="X230" s="39" t="s">
        <v>790</v>
      </c>
      <c r="Y230" s="39" t="s">
        <v>790</v>
      </c>
      <c r="Z230" s="39" t="s">
        <v>790</v>
      </c>
      <c r="AA230" s="42" t="s">
        <v>1060</v>
      </c>
      <c r="AB230" s="42" t="s">
        <v>1059</v>
      </c>
      <c r="AC230" s="42">
        <v>44897</v>
      </c>
      <c r="AD230" s="86" t="s">
        <v>276</v>
      </c>
      <c r="AE230" s="86" t="s">
        <v>791</v>
      </c>
      <c r="AF230" s="86" t="s">
        <v>790</v>
      </c>
      <c r="AG230" s="86" t="s">
        <v>791</v>
      </c>
      <c r="AH230" s="86">
        <v>0.06</v>
      </c>
      <c r="AI230" s="86">
        <v>0.06</v>
      </c>
      <c r="AJ230" s="86" t="s">
        <v>854</v>
      </c>
      <c r="AK230" s="86" t="s">
        <v>791</v>
      </c>
      <c r="AL230" s="86" t="s">
        <v>790</v>
      </c>
      <c r="AM230" s="86">
        <v>6.0000000000000001E-3</v>
      </c>
      <c r="AN230" s="86">
        <v>6.0000000000000001E-3</v>
      </c>
      <c r="AO230" s="86" t="s">
        <v>854</v>
      </c>
      <c r="AP230" s="86" t="s">
        <v>818</v>
      </c>
      <c r="AQ230" s="71">
        <v>10</v>
      </c>
      <c r="AR230" s="72">
        <v>0.06</v>
      </c>
      <c r="AS230" s="71">
        <v>100</v>
      </c>
      <c r="AT230" s="72">
        <v>0.06</v>
      </c>
      <c r="AU230" s="55">
        <v>100</v>
      </c>
      <c r="AV230" s="55">
        <v>6.0000000000000001E-3</v>
      </c>
      <c r="AW230" s="55">
        <v>1000</v>
      </c>
      <c r="AX230" s="55">
        <v>6.0000000000000001E-3</v>
      </c>
      <c r="AY230" s="48">
        <v>100</v>
      </c>
      <c r="AZ230" s="48">
        <v>470</v>
      </c>
      <c r="BA230" s="44">
        <v>1000</v>
      </c>
      <c r="BB230" s="44">
        <v>47</v>
      </c>
      <c r="BC230" s="57">
        <v>30</v>
      </c>
      <c r="BD230" s="75">
        <v>310</v>
      </c>
      <c r="BE230" s="57">
        <v>1.9</v>
      </c>
      <c r="BF230" s="57">
        <v>1.9</v>
      </c>
      <c r="BG230" s="61" t="s">
        <v>790</v>
      </c>
      <c r="BH230" s="61" t="s">
        <v>791</v>
      </c>
      <c r="BI230" s="79" t="s">
        <v>791</v>
      </c>
      <c r="BJ230" s="79" t="s">
        <v>791</v>
      </c>
      <c r="BK230" s="65" t="s">
        <v>790</v>
      </c>
      <c r="BL230" s="65">
        <v>0.1</v>
      </c>
      <c r="BM230" s="65" t="s">
        <v>1140</v>
      </c>
      <c r="BN230" s="65" t="s">
        <v>1517</v>
      </c>
    </row>
    <row r="231" spans="1:66" ht="35.1" customHeight="1" x14ac:dyDescent="0.2">
      <c r="A231" s="33" t="s">
        <v>99</v>
      </c>
      <c r="B231" s="125"/>
      <c r="C231" s="33" t="s">
        <v>36</v>
      </c>
      <c r="D231" s="33" t="s">
        <v>36</v>
      </c>
      <c r="E231" s="126">
        <v>2022</v>
      </c>
      <c r="F231" s="22"/>
      <c r="G231" s="22"/>
      <c r="H231" s="22"/>
      <c r="I231" s="22"/>
      <c r="J231" s="142"/>
      <c r="K231" s="142"/>
      <c r="L231" s="142"/>
      <c r="M231" s="142"/>
      <c r="N231" s="165"/>
      <c r="O231" s="22"/>
      <c r="P231" s="22"/>
      <c r="Q231" s="22" t="str">
        <f>IFERROR(VLOOKUP(A231,'[1]Compil Arr.Eval+Surv'!$C$2:$M$187,11,FALSE),"")</f>
        <v/>
      </c>
      <c r="R231" s="98"/>
      <c r="S231" s="98"/>
      <c r="T231" s="98" t="str">
        <f>IF(J231&lt;&gt;"","Etat chimique",IFERROR(VLOOKUP(A231,'[1]Compil Arr.Eval+Surv'!$C$2:$M$187,11,FALSE),""))</f>
        <v/>
      </c>
      <c r="U231" s="39" t="s">
        <v>790</v>
      </c>
      <c r="V231" s="39" t="s">
        <v>790</v>
      </c>
      <c r="W231" s="39" t="s">
        <v>790</v>
      </c>
      <c r="X231" s="39" t="s">
        <v>790</v>
      </c>
      <c r="Y231" s="39" t="s">
        <v>790</v>
      </c>
      <c r="Z231" s="39" t="s">
        <v>790</v>
      </c>
      <c r="AA231" s="42" t="s">
        <v>1259</v>
      </c>
      <c r="AB231" s="42" t="s">
        <v>921</v>
      </c>
      <c r="AC231" s="42" t="s">
        <v>776</v>
      </c>
      <c r="AD231" s="86" t="s">
        <v>276</v>
      </c>
      <c r="AE231" s="86" t="s">
        <v>791</v>
      </c>
      <c r="AF231" s="86" t="s">
        <v>790</v>
      </c>
      <c r="AG231" s="86" t="s">
        <v>791</v>
      </c>
      <c r="AH231" s="86" t="s">
        <v>791</v>
      </c>
      <c r="AI231" s="86" t="s">
        <v>275</v>
      </c>
      <c r="AJ231" s="86" t="s">
        <v>790</v>
      </c>
      <c r="AK231" s="86" t="s">
        <v>791</v>
      </c>
      <c r="AL231" s="86" t="s">
        <v>790</v>
      </c>
      <c r="AM231" s="86" t="s">
        <v>791</v>
      </c>
      <c r="AN231" s="86" t="s">
        <v>275</v>
      </c>
      <c r="AO231" s="86" t="s">
        <v>790</v>
      </c>
      <c r="AP231" s="86" t="s">
        <v>818</v>
      </c>
      <c r="AQ231" s="71">
        <v>10</v>
      </c>
      <c r="AR231" s="72">
        <v>0.5</v>
      </c>
      <c r="AS231" s="72" t="s">
        <v>790</v>
      </c>
      <c r="AT231" s="72" t="s">
        <v>791</v>
      </c>
      <c r="AU231" s="55" t="s">
        <v>790</v>
      </c>
      <c r="AV231" s="55" t="s">
        <v>791</v>
      </c>
      <c r="AW231" s="55" t="s">
        <v>790</v>
      </c>
      <c r="AX231" s="55" t="s">
        <v>791</v>
      </c>
      <c r="AY231" s="48" t="s">
        <v>789</v>
      </c>
      <c r="AZ231" s="48" t="s">
        <v>275</v>
      </c>
      <c r="BA231" s="44" t="s">
        <v>789</v>
      </c>
      <c r="BB231" s="44" t="s">
        <v>275</v>
      </c>
      <c r="BC231" s="57" t="s">
        <v>790</v>
      </c>
      <c r="BD231" s="57" t="s">
        <v>791</v>
      </c>
      <c r="BE231" s="57" t="s">
        <v>791</v>
      </c>
      <c r="BF231" s="57" t="s">
        <v>791</v>
      </c>
      <c r="BG231" s="61" t="s">
        <v>790</v>
      </c>
      <c r="BH231" s="61" t="s">
        <v>791</v>
      </c>
      <c r="BI231" s="61" t="s">
        <v>791</v>
      </c>
      <c r="BJ231" s="61" t="s">
        <v>791</v>
      </c>
      <c r="BK231" s="65" t="s">
        <v>790</v>
      </c>
      <c r="BL231" s="65" t="s">
        <v>792</v>
      </c>
      <c r="BM231" s="66" t="s">
        <v>276</v>
      </c>
      <c r="BN231" s="66"/>
    </row>
    <row r="232" spans="1:66" ht="35.1" customHeight="1" x14ac:dyDescent="0.2">
      <c r="A232" s="18" t="s">
        <v>867</v>
      </c>
      <c r="B232" s="121"/>
      <c r="C232" s="18" t="s">
        <v>1397</v>
      </c>
      <c r="D232" s="18" t="s">
        <v>1054</v>
      </c>
      <c r="E232" s="123">
        <v>1940</v>
      </c>
      <c r="F232" s="22"/>
      <c r="G232" s="22"/>
      <c r="H232" s="22"/>
      <c r="I232" s="22"/>
      <c r="J232" s="142"/>
      <c r="K232" s="142"/>
      <c r="L232" s="142"/>
      <c r="M232" s="142"/>
      <c r="N232" s="165"/>
      <c r="O232" s="22"/>
      <c r="P232" s="22"/>
      <c r="Q232" s="22" t="str">
        <f>IFERROR(VLOOKUP(A232,'[1]Compil Arr.Eval+Surv'!$C$2:$M$187,11,FALSE),"")</f>
        <v>SPAS Cat. A</v>
      </c>
      <c r="R232" s="98" t="s">
        <v>1027</v>
      </c>
      <c r="S232" s="98"/>
      <c r="T232" s="98" t="str">
        <f>IF(J232&lt;&gt;"","Etat chimique",IFERROR(VLOOKUP(A232,'[1]Compil Arr.Eval+Surv'!$C$2:$M$187,11,FALSE),""))</f>
        <v>SPAS Cat. A</v>
      </c>
      <c r="U232" s="39" t="s">
        <v>790</v>
      </c>
      <c r="V232" s="39" t="s">
        <v>790</v>
      </c>
      <c r="W232" s="39" t="s">
        <v>790</v>
      </c>
      <c r="X232" s="39" t="s">
        <v>790</v>
      </c>
      <c r="Y232" s="39" t="s">
        <v>790</v>
      </c>
      <c r="Z232" s="39" t="s">
        <v>790</v>
      </c>
      <c r="AA232" s="42" t="s">
        <v>1060</v>
      </c>
      <c r="AB232" s="42" t="s">
        <v>1059</v>
      </c>
      <c r="AC232" s="42">
        <v>44746</v>
      </c>
      <c r="AD232" s="86" t="s">
        <v>276</v>
      </c>
      <c r="AE232" s="86" t="s">
        <v>791</v>
      </c>
      <c r="AF232" s="86" t="s">
        <v>790</v>
      </c>
      <c r="AG232" s="86" t="s">
        <v>791</v>
      </c>
      <c r="AH232" s="86">
        <v>0.47</v>
      </c>
      <c r="AI232" s="86">
        <v>1.4E-2</v>
      </c>
      <c r="AJ232" s="86" t="s">
        <v>854</v>
      </c>
      <c r="AK232" s="86" t="s">
        <v>791</v>
      </c>
      <c r="AL232" s="86" t="s">
        <v>790</v>
      </c>
      <c r="AM232" s="86">
        <v>9.4E-2</v>
      </c>
      <c r="AN232" s="86">
        <v>1.4E-3</v>
      </c>
      <c r="AO232" s="86" t="s">
        <v>854</v>
      </c>
      <c r="AP232" s="86" t="s">
        <v>818</v>
      </c>
      <c r="AQ232" s="69">
        <v>10</v>
      </c>
      <c r="AR232" s="70">
        <v>1.4E-2</v>
      </c>
      <c r="AS232" s="70">
        <v>10</v>
      </c>
      <c r="AT232" s="70">
        <v>0.47</v>
      </c>
      <c r="AU232" s="52">
        <v>100</v>
      </c>
      <c r="AV232" s="52">
        <v>1.4E-3</v>
      </c>
      <c r="AW232" s="52">
        <v>50</v>
      </c>
      <c r="AX232" s="52">
        <v>9.4E-2</v>
      </c>
      <c r="AY232" s="48" t="s">
        <v>790</v>
      </c>
      <c r="AZ232" s="48">
        <v>0.46800000000000019</v>
      </c>
      <c r="BA232" s="44" t="s">
        <v>790</v>
      </c>
      <c r="BB232" s="44">
        <v>0.10530000000000002</v>
      </c>
      <c r="BC232" s="57" t="s">
        <v>790</v>
      </c>
      <c r="BD232" s="75" t="s">
        <v>1058</v>
      </c>
      <c r="BE232" s="57" t="s">
        <v>1058</v>
      </c>
      <c r="BF232" s="57" t="s">
        <v>1058</v>
      </c>
      <c r="BG232" s="61" t="s">
        <v>790</v>
      </c>
      <c r="BH232" s="80" t="s">
        <v>791</v>
      </c>
      <c r="BI232" s="80" t="s">
        <v>791</v>
      </c>
      <c r="BJ232" s="80" t="s">
        <v>791</v>
      </c>
      <c r="BK232" s="65" t="s">
        <v>790</v>
      </c>
      <c r="BL232" s="65">
        <v>0.1</v>
      </c>
      <c r="BM232" s="65" t="s">
        <v>1140</v>
      </c>
      <c r="BN232" s="65" t="s">
        <v>1517</v>
      </c>
    </row>
    <row r="233" spans="1:66" ht="35.1" customHeight="1" x14ac:dyDescent="0.2">
      <c r="A233" s="35" t="s">
        <v>764</v>
      </c>
      <c r="B233" s="137"/>
      <c r="C233" s="34" t="s">
        <v>765</v>
      </c>
      <c r="D233" s="34" t="s">
        <v>765</v>
      </c>
      <c r="E233" s="135">
        <v>2023</v>
      </c>
      <c r="F233" s="22"/>
      <c r="G233" s="22"/>
      <c r="H233" s="22"/>
      <c r="I233" s="22"/>
      <c r="J233" s="142"/>
      <c r="K233" s="142"/>
      <c r="L233" s="142"/>
      <c r="M233" s="142"/>
      <c r="N233" s="165"/>
      <c r="O233" s="22"/>
      <c r="P233" s="22"/>
      <c r="Q233" s="22" t="str">
        <f>IFERROR(VLOOKUP(A233,'[1]Compil Arr.Eval+Surv'!$C$2:$M$187,11,FALSE),"")</f>
        <v>SPAS Cat. B</v>
      </c>
      <c r="R233" s="98"/>
      <c r="S233" s="98"/>
      <c r="T233" s="98" t="str">
        <f>IF(J233&lt;&gt;"","Etat chimique",IFERROR(VLOOKUP(A233,'[1]Compil Arr.Eval+Surv'!$C$2:$M$187,11,FALSE),""))</f>
        <v>SPAS Cat. B</v>
      </c>
      <c r="U233" s="39" t="s">
        <v>790</v>
      </c>
      <c r="V233" s="39" t="s">
        <v>790</v>
      </c>
      <c r="W233" s="39" t="s">
        <v>790</v>
      </c>
      <c r="X233" s="39" t="s">
        <v>790</v>
      </c>
      <c r="Y233" s="39" t="s">
        <v>790</v>
      </c>
      <c r="Z233" s="39" t="s">
        <v>790</v>
      </c>
      <c r="AA233" s="42" t="s">
        <v>928</v>
      </c>
      <c r="AB233" s="42" t="s">
        <v>920</v>
      </c>
      <c r="AC233" s="42">
        <v>41824</v>
      </c>
      <c r="AD233" s="86" t="s">
        <v>276</v>
      </c>
      <c r="AE233" s="86">
        <v>4.0000000000000001E-3</v>
      </c>
      <c r="AF233" s="86" t="s">
        <v>854</v>
      </c>
      <c r="AG233" s="86">
        <v>4.0000000000000001E-3</v>
      </c>
      <c r="AH233" s="86">
        <v>3.5000000000000003E-2</v>
      </c>
      <c r="AI233" s="86">
        <v>4.0000000000000001E-3</v>
      </c>
      <c r="AJ233" s="86" t="s">
        <v>854</v>
      </c>
      <c r="AK233" s="86">
        <v>4.0000000000000002E-4</v>
      </c>
      <c r="AL233" s="86" t="s">
        <v>854</v>
      </c>
      <c r="AM233" s="86">
        <v>3.5000000000000001E-3</v>
      </c>
      <c r="AN233" s="86">
        <v>4.0000000000000002E-4</v>
      </c>
      <c r="AO233" s="86" t="s">
        <v>854</v>
      </c>
      <c r="AP233" s="86" t="s">
        <v>818</v>
      </c>
      <c r="AQ233" s="72">
        <v>10</v>
      </c>
      <c r="AR233" s="72">
        <v>4.0000000000000001E-3</v>
      </c>
      <c r="AS233" s="72">
        <v>10</v>
      </c>
      <c r="AT233" s="72">
        <v>3.5000000000000003E-2</v>
      </c>
      <c r="AU233" s="55">
        <v>100</v>
      </c>
      <c r="AV233" s="55">
        <v>4.0000000000000002E-4</v>
      </c>
      <c r="AW233" s="55">
        <v>100</v>
      </c>
      <c r="AX233" s="55">
        <v>3.5000000000000001E-3</v>
      </c>
      <c r="AY233" s="48">
        <v>100</v>
      </c>
      <c r="AZ233" s="48">
        <v>7.3</v>
      </c>
      <c r="BA233" s="44">
        <v>1000</v>
      </c>
      <c r="BB233" s="44">
        <v>0.73</v>
      </c>
      <c r="BC233" s="57">
        <v>30</v>
      </c>
      <c r="BD233" s="57">
        <v>1667</v>
      </c>
      <c r="BE233" s="57">
        <v>76</v>
      </c>
      <c r="BF233" s="57">
        <v>76</v>
      </c>
      <c r="BG233" s="61">
        <v>200</v>
      </c>
      <c r="BH233" s="61">
        <v>54.8</v>
      </c>
      <c r="BI233" s="61">
        <v>2.5</v>
      </c>
      <c r="BJ233" s="61">
        <v>2.5</v>
      </c>
      <c r="BK233" s="65" t="s">
        <v>790</v>
      </c>
      <c r="BL233" s="65">
        <v>0.1</v>
      </c>
      <c r="BM233" s="65" t="s">
        <v>1140</v>
      </c>
      <c r="BN233" s="65" t="s">
        <v>1517</v>
      </c>
    </row>
    <row r="234" spans="1:66" ht="35.1" customHeight="1" x14ac:dyDescent="0.2">
      <c r="A234" s="18" t="s">
        <v>246</v>
      </c>
      <c r="B234" s="121"/>
      <c r="C234" s="33" t="s">
        <v>181</v>
      </c>
      <c r="D234" s="33" t="s">
        <v>1396</v>
      </c>
      <c r="E234" s="132">
        <v>1191</v>
      </c>
      <c r="F234" s="22">
        <v>15</v>
      </c>
      <c r="G234" s="22" t="s">
        <v>687</v>
      </c>
      <c r="H234" s="22">
        <v>15</v>
      </c>
      <c r="I234" s="22" t="s">
        <v>687</v>
      </c>
      <c r="J234" s="142" t="s">
        <v>1230</v>
      </c>
      <c r="K234" s="142" t="s">
        <v>431</v>
      </c>
      <c r="L234" s="142" t="s">
        <v>1227</v>
      </c>
      <c r="M234" s="142" t="s">
        <v>1228</v>
      </c>
      <c r="N234" s="165" t="s">
        <v>1192</v>
      </c>
      <c r="O234" s="22" t="s">
        <v>634</v>
      </c>
      <c r="P234" s="22" t="s">
        <v>634</v>
      </c>
      <c r="Q234" s="22" t="str">
        <f>IFERROR(VLOOKUP(A234,'[1]Compil Arr.Eval+Surv'!$C$2:$M$187,11,FALSE),"")</f>
        <v/>
      </c>
      <c r="R234" s="144"/>
      <c r="S234" s="98" t="s">
        <v>1114</v>
      </c>
      <c r="T234" s="98" t="str">
        <f>IF(J234&lt;&gt;"","Etat chimique",IFERROR(VLOOKUP(A234,'[1]Compil Arr.Eval+Surv'!$C$2:$M$187,11,FALSE),""))</f>
        <v>Etat chimique</v>
      </c>
      <c r="U234" s="39">
        <v>7.6199999999999998E-4</v>
      </c>
      <c r="V234" s="39">
        <v>7.6199999999999998E-4</v>
      </c>
      <c r="W234" s="39">
        <v>0.12</v>
      </c>
      <c r="X234" s="39">
        <v>1.2E-2</v>
      </c>
      <c r="Y234" s="39">
        <v>6.1</v>
      </c>
      <c r="Z234" s="39" t="s">
        <v>790</v>
      </c>
      <c r="AA234" s="42" t="s">
        <v>1522</v>
      </c>
      <c r="AB234" s="42" t="s">
        <v>1191</v>
      </c>
      <c r="AC234" s="42" t="s">
        <v>929</v>
      </c>
      <c r="AD234" s="86" t="s">
        <v>1233</v>
      </c>
      <c r="AE234" s="86">
        <v>7.6199999999999998E-4</v>
      </c>
      <c r="AF234" s="86" t="s">
        <v>790</v>
      </c>
      <c r="AG234" s="86" t="s">
        <v>791</v>
      </c>
      <c r="AH234" s="86">
        <v>0.12</v>
      </c>
      <c r="AI234" s="86" t="s">
        <v>275</v>
      </c>
      <c r="AJ234" s="86" t="s">
        <v>790</v>
      </c>
      <c r="AK234" s="86">
        <v>7.6199999999999998E-4</v>
      </c>
      <c r="AL234" s="86" t="s">
        <v>790</v>
      </c>
      <c r="AM234" s="86">
        <v>1.2E-2</v>
      </c>
      <c r="AN234" s="86" t="s">
        <v>275</v>
      </c>
      <c r="AO234" s="86" t="s">
        <v>790</v>
      </c>
      <c r="AP234" s="86">
        <v>6.1</v>
      </c>
      <c r="AQ234" s="72" t="s">
        <v>827</v>
      </c>
      <c r="AR234" s="72">
        <v>7.6199999999999998E-4</v>
      </c>
      <c r="AS234" s="72" t="s">
        <v>827</v>
      </c>
      <c r="AT234" s="72">
        <v>0.12</v>
      </c>
      <c r="AU234" s="55" t="s">
        <v>827</v>
      </c>
      <c r="AV234" s="55">
        <v>7.6199999999999998E-4</v>
      </c>
      <c r="AW234" s="55" t="s">
        <v>827</v>
      </c>
      <c r="AX234" s="55">
        <v>1.2E-2</v>
      </c>
      <c r="AY234" s="48">
        <v>10</v>
      </c>
      <c r="AZ234" s="48">
        <v>2000</v>
      </c>
      <c r="BA234" s="44">
        <v>10</v>
      </c>
      <c r="BB234" s="44">
        <v>2000</v>
      </c>
      <c r="BC234" s="57">
        <v>30</v>
      </c>
      <c r="BD234" s="57" t="s">
        <v>1195</v>
      </c>
      <c r="BE234" s="57" t="s">
        <v>1194</v>
      </c>
      <c r="BF234" s="57" t="s">
        <v>791</v>
      </c>
      <c r="BG234" s="61" t="s">
        <v>828</v>
      </c>
      <c r="BH234" s="61">
        <v>6.1</v>
      </c>
      <c r="BI234" s="61">
        <v>7.6199999999999998E-4</v>
      </c>
      <c r="BJ234" s="61">
        <v>7.6199999999999998E-4</v>
      </c>
      <c r="BK234" s="65" t="s">
        <v>790</v>
      </c>
      <c r="BL234" s="65">
        <v>0.1</v>
      </c>
      <c r="BM234" s="65" t="s">
        <v>1140</v>
      </c>
      <c r="BN234" s="65"/>
    </row>
    <row r="235" spans="1:66" ht="35.1" customHeight="1" x14ac:dyDescent="0.2">
      <c r="A235" s="33" t="s">
        <v>238</v>
      </c>
      <c r="B235" s="125"/>
      <c r="C235" s="33" t="s">
        <v>173</v>
      </c>
      <c r="D235" s="33" t="s">
        <v>1398</v>
      </c>
      <c r="E235" s="126">
        <v>1391</v>
      </c>
      <c r="F235" s="22"/>
      <c r="G235" s="22"/>
      <c r="H235" s="22"/>
      <c r="I235" s="22"/>
      <c r="J235" s="142"/>
      <c r="K235" s="142"/>
      <c r="L235" s="142"/>
      <c r="M235" s="142"/>
      <c r="N235" s="165"/>
      <c r="O235" s="22"/>
      <c r="P235" s="22"/>
      <c r="Q235" s="22" t="str">
        <f>IFERROR(VLOOKUP(A235,'[1]Compil Arr.Eval+Surv'!$C$2:$M$187,11,FALSE),"")</f>
        <v/>
      </c>
      <c r="R235" s="98"/>
      <c r="S235" s="98"/>
      <c r="T235" s="98" t="str">
        <f>IF(J235&lt;&gt;"","Etat chimique",IFERROR(VLOOKUP(A235,'[1]Compil Arr.Eval+Surv'!$C$2:$M$187,11,FALSE),""))</f>
        <v/>
      </c>
      <c r="U235" s="39">
        <v>7.6199999999999998E-4</v>
      </c>
      <c r="V235" s="39" t="s">
        <v>790</v>
      </c>
      <c r="W235" s="39" t="s">
        <v>790</v>
      </c>
      <c r="X235" s="39" t="s">
        <v>790</v>
      </c>
      <c r="Y235" s="39" t="s">
        <v>790</v>
      </c>
      <c r="Z235" s="39" t="s">
        <v>790</v>
      </c>
      <c r="AA235" s="42" t="s">
        <v>1259</v>
      </c>
      <c r="AB235" s="42" t="s">
        <v>921</v>
      </c>
      <c r="AC235" s="42" t="s">
        <v>783</v>
      </c>
      <c r="AD235" s="86" t="s">
        <v>276</v>
      </c>
      <c r="AE235" s="86" t="s">
        <v>791</v>
      </c>
      <c r="AF235" s="86" t="s">
        <v>790</v>
      </c>
      <c r="AG235" s="86" t="s">
        <v>791</v>
      </c>
      <c r="AH235" s="86" t="s">
        <v>791</v>
      </c>
      <c r="AI235" s="86" t="s">
        <v>275</v>
      </c>
      <c r="AJ235" s="86" t="s">
        <v>790</v>
      </c>
      <c r="AK235" s="86" t="s">
        <v>791</v>
      </c>
      <c r="AL235" s="86" t="s">
        <v>790</v>
      </c>
      <c r="AM235" s="86" t="s">
        <v>791</v>
      </c>
      <c r="AN235" s="86" t="s">
        <v>275</v>
      </c>
      <c r="AO235" s="86" t="s">
        <v>790</v>
      </c>
      <c r="AP235" s="86" t="s">
        <v>818</v>
      </c>
      <c r="AQ235" s="71">
        <v>10</v>
      </c>
      <c r="AR235" s="72">
        <v>370</v>
      </c>
      <c r="AS235" s="72" t="s">
        <v>790</v>
      </c>
      <c r="AT235" s="72" t="s">
        <v>791</v>
      </c>
      <c r="AU235" s="55" t="s">
        <v>790</v>
      </c>
      <c r="AV235" s="55" t="s">
        <v>791</v>
      </c>
      <c r="AW235" s="55" t="s">
        <v>790</v>
      </c>
      <c r="AX235" s="55" t="s">
        <v>791</v>
      </c>
      <c r="AY235" s="48" t="s">
        <v>789</v>
      </c>
      <c r="AZ235" s="48" t="s">
        <v>275</v>
      </c>
      <c r="BA235" s="44" t="s">
        <v>789</v>
      </c>
      <c r="BB235" s="44" t="s">
        <v>275</v>
      </c>
      <c r="BC235" s="57" t="s">
        <v>790</v>
      </c>
      <c r="BD235" s="57" t="s">
        <v>791</v>
      </c>
      <c r="BE235" s="57" t="s">
        <v>791</v>
      </c>
      <c r="BF235" s="57" t="s">
        <v>791</v>
      </c>
      <c r="BG235" s="61" t="s">
        <v>790</v>
      </c>
      <c r="BH235" s="61" t="s">
        <v>791</v>
      </c>
      <c r="BI235" s="61" t="s">
        <v>791</v>
      </c>
      <c r="BJ235" s="61" t="s">
        <v>791</v>
      </c>
      <c r="BK235" s="65" t="s">
        <v>790</v>
      </c>
      <c r="BL235" s="65">
        <v>1500</v>
      </c>
      <c r="BM235" s="65" t="s">
        <v>1140</v>
      </c>
      <c r="BN235" s="65" t="s">
        <v>1517</v>
      </c>
    </row>
    <row r="236" spans="1:66" ht="35.1" customHeight="1" x14ac:dyDescent="0.2">
      <c r="A236" s="35" t="s">
        <v>1009</v>
      </c>
      <c r="B236" s="137"/>
      <c r="C236" s="34" t="s">
        <v>1010</v>
      </c>
      <c r="D236" s="34" t="s">
        <v>1010</v>
      </c>
      <c r="E236" s="135">
        <v>1675</v>
      </c>
      <c r="F236" s="22"/>
      <c r="G236" s="22"/>
      <c r="H236" s="22"/>
      <c r="I236" s="22"/>
      <c r="J236" s="142"/>
      <c r="K236" s="142"/>
      <c r="L236" s="142"/>
      <c r="M236" s="142"/>
      <c r="N236" s="165"/>
      <c r="O236" s="22"/>
      <c r="P236" s="22"/>
      <c r="Q236" s="22" t="str">
        <f>IFERROR(VLOOKUP(A236,'[1]Compil Arr.Eval+Surv'!$C$2:$M$187,11,FALSE),"")</f>
        <v>SPAS Cat. A</v>
      </c>
      <c r="R236" s="98" t="s">
        <v>1029</v>
      </c>
      <c r="S236" s="98"/>
      <c r="T236" s="98" t="str">
        <f>IF(J236&lt;&gt;"","Etat chimique",IFERROR(VLOOKUP(A236,'[1]Compil Arr.Eval+Surv'!$C$2:$M$187,11,FALSE),""))</f>
        <v>SPAS Cat. A</v>
      </c>
      <c r="U236" s="39" t="s">
        <v>790</v>
      </c>
      <c r="V236" s="39" t="s">
        <v>790</v>
      </c>
      <c r="W236" s="39" t="s">
        <v>790</v>
      </c>
      <c r="X236" s="39" t="s">
        <v>790</v>
      </c>
      <c r="Y236" s="39" t="s">
        <v>790</v>
      </c>
      <c r="Z236" s="39" t="s">
        <v>790</v>
      </c>
      <c r="AA236" s="42" t="s">
        <v>1060</v>
      </c>
      <c r="AB236" s="42" t="s">
        <v>1059</v>
      </c>
      <c r="AC236" s="42">
        <v>44897</v>
      </c>
      <c r="AD236" s="86" t="s">
        <v>276</v>
      </c>
      <c r="AE236" s="86" t="s">
        <v>791</v>
      </c>
      <c r="AF236" s="86" t="s">
        <v>790</v>
      </c>
      <c r="AG236" s="86" t="s">
        <v>791</v>
      </c>
      <c r="AH236" s="86">
        <v>0.47</v>
      </c>
      <c r="AI236" s="86">
        <v>2.8000000000000001E-2</v>
      </c>
      <c r="AJ236" s="86" t="s">
        <v>854</v>
      </c>
      <c r="AK236" s="86" t="s">
        <v>791</v>
      </c>
      <c r="AL236" s="86" t="s">
        <v>790</v>
      </c>
      <c r="AM236" s="86">
        <v>4.7E-2</v>
      </c>
      <c r="AN236" s="86">
        <v>2.8E-3</v>
      </c>
      <c r="AO236" s="86" t="s">
        <v>854</v>
      </c>
      <c r="AP236" s="86" t="s">
        <v>1073</v>
      </c>
      <c r="AQ236" s="70">
        <v>10</v>
      </c>
      <c r="AR236" s="70">
        <v>2.8000000000000001E-2</v>
      </c>
      <c r="AS236" s="70">
        <v>10</v>
      </c>
      <c r="AT236" s="70">
        <v>0.47</v>
      </c>
      <c r="AU236" s="55">
        <v>100</v>
      </c>
      <c r="AV236" s="55">
        <v>2.8E-3</v>
      </c>
      <c r="AW236" s="55">
        <v>100</v>
      </c>
      <c r="AX236" s="55">
        <v>4.7E-2</v>
      </c>
      <c r="AY236" s="48" t="s">
        <v>789</v>
      </c>
      <c r="AZ236" s="48">
        <v>1</v>
      </c>
      <c r="BA236" s="44" t="s">
        <v>789</v>
      </c>
      <c r="BB236" s="44">
        <v>0.1</v>
      </c>
      <c r="BC236" s="57">
        <v>10</v>
      </c>
      <c r="BD236" s="57">
        <v>1960</v>
      </c>
      <c r="BE236" s="57">
        <v>8.9</v>
      </c>
      <c r="BF236" s="57">
        <v>8.9</v>
      </c>
      <c r="BG236" s="61" t="s">
        <v>790</v>
      </c>
      <c r="BH236" s="61" t="s">
        <v>791</v>
      </c>
      <c r="BI236" s="61" t="s">
        <v>791</v>
      </c>
      <c r="BJ236" s="61" t="s">
        <v>791</v>
      </c>
      <c r="BK236" s="65" t="s">
        <v>790</v>
      </c>
      <c r="BL236" s="65">
        <v>0.1</v>
      </c>
      <c r="BM236" s="65" t="s">
        <v>1140</v>
      </c>
      <c r="BN236" s="65" t="s">
        <v>1517</v>
      </c>
    </row>
    <row r="237" spans="1:66" ht="35.1" customHeight="1" x14ac:dyDescent="0.2">
      <c r="A237" s="35" t="s">
        <v>100</v>
      </c>
      <c r="B237" s="137"/>
      <c r="C237" s="34" t="s">
        <v>37</v>
      </c>
      <c r="D237" s="34" t="s">
        <v>37</v>
      </c>
      <c r="E237" s="135">
        <v>1765</v>
      </c>
      <c r="F237" s="22"/>
      <c r="G237" s="22"/>
      <c r="H237" s="22"/>
      <c r="I237" s="22"/>
      <c r="J237" s="142"/>
      <c r="K237" s="142"/>
      <c r="L237" s="142"/>
      <c r="M237" s="142"/>
      <c r="N237" s="165"/>
      <c r="O237" s="22"/>
      <c r="P237" s="22"/>
      <c r="Q237" s="22" t="str">
        <f>IFERROR(VLOOKUP(A237,'[1]Compil Arr.Eval+Surv'!$C$2:$M$187,11,FALSE),"")</f>
        <v/>
      </c>
      <c r="R237" s="98"/>
      <c r="S237" s="98"/>
      <c r="T237" s="98" t="str">
        <f>IF(J237&lt;&gt;"","Etat chimique",IFERROR(VLOOKUP(A237,'[1]Compil Arr.Eval+Surv'!$C$2:$M$187,11,FALSE),""))</f>
        <v/>
      </c>
      <c r="U237" s="39" t="s">
        <v>790</v>
      </c>
      <c r="V237" s="39" t="s">
        <v>790</v>
      </c>
      <c r="W237" s="39" t="s">
        <v>790</v>
      </c>
      <c r="X237" s="39" t="s">
        <v>790</v>
      </c>
      <c r="Y237" s="39" t="s">
        <v>790</v>
      </c>
      <c r="Z237" s="39" t="s">
        <v>790</v>
      </c>
      <c r="AA237" s="42" t="s">
        <v>928</v>
      </c>
      <c r="AB237" s="42" t="s">
        <v>920</v>
      </c>
      <c r="AC237" s="42">
        <v>41824</v>
      </c>
      <c r="AD237" s="86" t="s">
        <v>276</v>
      </c>
      <c r="AE237" s="86">
        <v>172</v>
      </c>
      <c r="AF237" s="86" t="s">
        <v>1211</v>
      </c>
      <c r="AG237" s="86">
        <v>0.1</v>
      </c>
      <c r="AH237" s="86">
        <v>1230</v>
      </c>
      <c r="AI237" s="86">
        <v>172</v>
      </c>
      <c r="AJ237" s="86" t="s">
        <v>1211</v>
      </c>
      <c r="AK237" s="86">
        <v>46</v>
      </c>
      <c r="AL237" s="86" t="s">
        <v>854</v>
      </c>
      <c r="AM237" s="86">
        <v>123</v>
      </c>
      <c r="AN237" s="86">
        <v>46</v>
      </c>
      <c r="AO237" s="86" t="s">
        <v>854</v>
      </c>
      <c r="AP237" s="86" t="s">
        <v>818</v>
      </c>
      <c r="AQ237" s="70">
        <v>10</v>
      </c>
      <c r="AR237" s="70">
        <v>460</v>
      </c>
      <c r="AS237" s="70">
        <v>10</v>
      </c>
      <c r="AT237" s="70">
        <v>1230</v>
      </c>
      <c r="AU237" s="55">
        <v>100</v>
      </c>
      <c r="AV237" s="55">
        <v>46</v>
      </c>
      <c r="AW237" s="55">
        <v>100</v>
      </c>
      <c r="AX237" s="55">
        <v>123</v>
      </c>
      <c r="AY237" s="48" t="s">
        <v>789</v>
      </c>
      <c r="AZ237" s="48">
        <v>2300</v>
      </c>
      <c r="BA237" s="44" t="s">
        <v>789</v>
      </c>
      <c r="BB237" s="44">
        <v>230.00000000000003</v>
      </c>
      <c r="BC237" s="57">
        <v>30</v>
      </c>
      <c r="BD237" s="57">
        <v>10693</v>
      </c>
      <c r="BE237" s="57">
        <v>172</v>
      </c>
      <c r="BF237" s="57">
        <v>172</v>
      </c>
      <c r="BG237" s="61">
        <v>100</v>
      </c>
      <c r="BH237" s="61">
        <v>60870</v>
      </c>
      <c r="BI237" s="61">
        <v>980</v>
      </c>
      <c r="BJ237" s="61">
        <v>980</v>
      </c>
      <c r="BK237" s="65" t="s">
        <v>790</v>
      </c>
      <c r="BL237" s="65">
        <v>0.1</v>
      </c>
      <c r="BM237" s="65" t="s">
        <v>1140</v>
      </c>
      <c r="BN237" s="65" t="s">
        <v>1517</v>
      </c>
    </row>
    <row r="238" spans="1:66" ht="35.1" customHeight="1" x14ac:dyDescent="0.2">
      <c r="A238" s="35" t="s">
        <v>101</v>
      </c>
      <c r="B238" s="137"/>
      <c r="C238" s="34" t="s">
        <v>1399</v>
      </c>
      <c r="D238" s="34" t="s">
        <v>38</v>
      </c>
      <c r="E238" s="135">
        <v>2547</v>
      </c>
      <c r="F238" s="22"/>
      <c r="G238" s="22"/>
      <c r="H238" s="22"/>
      <c r="I238" s="22"/>
      <c r="J238" s="142"/>
      <c r="K238" s="142"/>
      <c r="L238" s="142"/>
      <c r="M238" s="142"/>
      <c r="N238" s="165"/>
      <c r="O238" s="22"/>
      <c r="P238" s="22"/>
      <c r="Q238" s="22" t="str">
        <f>IFERROR(VLOOKUP(A238,'[1]Compil Arr.Eval+Surv'!$C$2:$M$187,11,FALSE),"")</f>
        <v>SPAS Cat. B</v>
      </c>
      <c r="R238" s="98"/>
      <c r="S238" s="98"/>
      <c r="T238" s="98" t="str">
        <f>IF(J238&lt;&gt;"","Etat chimique",IFERROR(VLOOKUP(A238,'[1]Compil Arr.Eval+Surv'!$C$2:$M$187,11,FALSE),""))</f>
        <v>SPAS Cat. B</v>
      </c>
      <c r="U238" s="39" t="s">
        <v>790</v>
      </c>
      <c r="V238" s="39" t="s">
        <v>790</v>
      </c>
      <c r="W238" s="39" t="s">
        <v>790</v>
      </c>
      <c r="X238" s="39" t="s">
        <v>790</v>
      </c>
      <c r="Y238" s="39" t="s">
        <v>790</v>
      </c>
      <c r="Z238" s="39" t="s">
        <v>790</v>
      </c>
      <c r="AA238" s="42" t="s">
        <v>928</v>
      </c>
      <c r="AB238" s="42" t="s">
        <v>920</v>
      </c>
      <c r="AC238" s="42">
        <v>41824</v>
      </c>
      <c r="AD238" s="86" t="s">
        <v>276</v>
      </c>
      <c r="AE238" s="86" t="s">
        <v>791</v>
      </c>
      <c r="AF238" s="86" t="s">
        <v>790</v>
      </c>
      <c r="AG238" s="86" t="s">
        <v>791</v>
      </c>
      <c r="AH238" s="86">
        <v>3.7</v>
      </c>
      <c r="AI238" s="86" t="s">
        <v>275</v>
      </c>
      <c r="AJ238" s="86" t="s">
        <v>790</v>
      </c>
      <c r="AK238" s="86" t="s">
        <v>791</v>
      </c>
      <c r="AL238" s="86" t="s">
        <v>790</v>
      </c>
      <c r="AM238" s="86">
        <v>0.37</v>
      </c>
      <c r="AN238" s="86" t="s">
        <v>275</v>
      </c>
      <c r="AO238" s="86" t="s">
        <v>790</v>
      </c>
      <c r="AP238" s="86" t="s">
        <v>818</v>
      </c>
      <c r="AQ238" s="70" t="s">
        <v>790</v>
      </c>
      <c r="AR238" s="70" t="s">
        <v>791</v>
      </c>
      <c r="AS238" s="70">
        <v>10</v>
      </c>
      <c r="AT238" s="70">
        <v>3.7</v>
      </c>
      <c r="AU238" s="55" t="s">
        <v>790</v>
      </c>
      <c r="AV238" s="55" t="s">
        <v>791</v>
      </c>
      <c r="AW238" s="55">
        <v>100</v>
      </c>
      <c r="AX238" s="55">
        <v>0.37</v>
      </c>
      <c r="AY238" s="48" t="s">
        <v>789</v>
      </c>
      <c r="AZ238" s="48" t="s">
        <v>275</v>
      </c>
      <c r="BA238" s="44" t="s">
        <v>789</v>
      </c>
      <c r="BB238" s="44" t="s">
        <v>275</v>
      </c>
      <c r="BC238" s="57" t="s">
        <v>790</v>
      </c>
      <c r="BD238" s="57" t="s">
        <v>791</v>
      </c>
      <c r="BE238" s="57" t="s">
        <v>791</v>
      </c>
      <c r="BF238" s="57" t="s">
        <v>791</v>
      </c>
      <c r="BG238" s="61" t="s">
        <v>790</v>
      </c>
      <c r="BH238" s="61" t="s">
        <v>791</v>
      </c>
      <c r="BI238" s="61" t="s">
        <v>791</v>
      </c>
      <c r="BJ238" s="61" t="s">
        <v>791</v>
      </c>
      <c r="BK238" s="65" t="s">
        <v>790</v>
      </c>
      <c r="BL238" s="65" t="s">
        <v>791</v>
      </c>
      <c r="BM238" s="65" t="s">
        <v>276</v>
      </c>
      <c r="BN238" s="65"/>
    </row>
    <row r="239" spans="1:66" ht="35.1" customHeight="1" x14ac:dyDescent="0.2">
      <c r="A239" s="35" t="s">
        <v>102</v>
      </c>
      <c r="B239" s="137"/>
      <c r="C239" s="34" t="s">
        <v>39</v>
      </c>
      <c r="D239" s="34" t="s">
        <v>39</v>
      </c>
      <c r="E239" s="135">
        <v>1194</v>
      </c>
      <c r="F239" s="22"/>
      <c r="G239" s="22"/>
      <c r="H239" s="22"/>
      <c r="I239" s="22"/>
      <c r="J239" s="142"/>
      <c r="K239" s="142"/>
      <c r="L239" s="142"/>
      <c r="M239" s="142"/>
      <c r="N239" s="165"/>
      <c r="O239" s="22"/>
      <c r="P239" s="22"/>
      <c r="Q239" s="22" t="str">
        <f>IFERROR(VLOOKUP(A239,'[1]Compil Arr.Eval+Surv'!$C$2:$M$187,11,FALSE),"")</f>
        <v>SPAS Cat. B</v>
      </c>
      <c r="R239" s="98"/>
      <c r="S239" s="98"/>
      <c r="T239" s="98" t="str">
        <f>IF(J239&lt;&gt;"","Etat chimique",IFERROR(VLOOKUP(A239,'[1]Compil Arr.Eval+Surv'!$C$2:$M$187,11,FALSE),""))</f>
        <v>SPAS Cat. B</v>
      </c>
      <c r="U239" s="39" t="s">
        <v>790</v>
      </c>
      <c r="V239" s="39" t="s">
        <v>790</v>
      </c>
      <c r="W239" s="39" t="s">
        <v>790</v>
      </c>
      <c r="X239" s="39" t="s">
        <v>790</v>
      </c>
      <c r="Y239" s="39" t="s">
        <v>790</v>
      </c>
      <c r="Z239" s="39" t="s">
        <v>790</v>
      </c>
      <c r="AA239" s="42" t="s">
        <v>1259</v>
      </c>
      <c r="AB239" s="42" t="s">
        <v>921</v>
      </c>
      <c r="AC239" s="42" t="s">
        <v>776</v>
      </c>
      <c r="AD239" s="86" t="s">
        <v>276</v>
      </c>
      <c r="AE239" s="86" t="s">
        <v>791</v>
      </c>
      <c r="AF239" s="86" t="s">
        <v>790</v>
      </c>
      <c r="AG239" s="86" t="s">
        <v>791</v>
      </c>
      <c r="AH239" s="86" t="s">
        <v>791</v>
      </c>
      <c r="AI239" s="86" t="s">
        <v>275</v>
      </c>
      <c r="AJ239" s="86" t="s">
        <v>790</v>
      </c>
      <c r="AK239" s="86" t="s">
        <v>791</v>
      </c>
      <c r="AL239" s="86" t="s">
        <v>790</v>
      </c>
      <c r="AM239" s="86" t="s">
        <v>791</v>
      </c>
      <c r="AN239" s="86" t="s">
        <v>275</v>
      </c>
      <c r="AO239" s="86" t="s">
        <v>790</v>
      </c>
      <c r="AP239" s="86" t="s">
        <v>818</v>
      </c>
      <c r="AQ239" s="70">
        <v>10</v>
      </c>
      <c r="AR239" s="70">
        <v>0.3</v>
      </c>
      <c r="AS239" s="70" t="s">
        <v>790</v>
      </c>
      <c r="AT239" s="70" t="s">
        <v>791</v>
      </c>
      <c r="AU239" s="55" t="s">
        <v>790</v>
      </c>
      <c r="AV239" s="55" t="s">
        <v>791</v>
      </c>
      <c r="AW239" s="55" t="s">
        <v>790</v>
      </c>
      <c r="AX239" s="55" t="s">
        <v>791</v>
      </c>
      <c r="AY239" s="48" t="s">
        <v>789</v>
      </c>
      <c r="AZ239" s="48" t="s">
        <v>275</v>
      </c>
      <c r="BA239" s="44" t="s">
        <v>789</v>
      </c>
      <c r="BB239" s="44" t="s">
        <v>275</v>
      </c>
      <c r="BC239" s="57" t="s">
        <v>790</v>
      </c>
      <c r="BD239" s="57" t="s">
        <v>791</v>
      </c>
      <c r="BE239" s="57" t="s">
        <v>791</v>
      </c>
      <c r="BF239" s="57" t="s">
        <v>791</v>
      </c>
      <c r="BG239" s="61" t="s">
        <v>790</v>
      </c>
      <c r="BH239" s="61" t="s">
        <v>791</v>
      </c>
      <c r="BI239" s="61" t="s">
        <v>791</v>
      </c>
      <c r="BJ239" s="61" t="s">
        <v>791</v>
      </c>
      <c r="BK239" s="65" t="s">
        <v>790</v>
      </c>
      <c r="BL239" s="65" t="s">
        <v>792</v>
      </c>
      <c r="BM239" s="65" t="s">
        <v>276</v>
      </c>
      <c r="BN239" s="65"/>
    </row>
    <row r="240" spans="1:66" ht="35.1" customHeight="1" x14ac:dyDescent="0.2">
      <c r="A240" s="35" t="s">
        <v>940</v>
      </c>
      <c r="B240" s="137"/>
      <c r="C240" s="34" t="s">
        <v>40</v>
      </c>
      <c r="D240" s="34" t="s">
        <v>1400</v>
      </c>
      <c r="E240" s="135">
        <v>1702</v>
      </c>
      <c r="F240" s="22"/>
      <c r="G240" s="22"/>
      <c r="H240" s="22"/>
      <c r="I240" s="22"/>
      <c r="J240" s="142"/>
      <c r="K240" s="142"/>
      <c r="L240" s="142"/>
      <c r="M240" s="142"/>
      <c r="N240" s="165"/>
      <c r="O240" s="22"/>
      <c r="P240" s="22"/>
      <c r="Q240" s="22" t="str">
        <f>IFERROR(VLOOKUP(A240,'[1]Compil Arr.Eval+Surv'!$C$2:$M$187,11,FALSE),"")</f>
        <v/>
      </c>
      <c r="R240" s="98"/>
      <c r="S240" s="98"/>
      <c r="T240" s="98" t="str">
        <f>IF(J240&lt;&gt;"","Etat chimique",IFERROR(VLOOKUP(A240,'[1]Compil Arr.Eval+Surv'!$C$2:$M$187,11,FALSE),""))</f>
        <v/>
      </c>
      <c r="U240" s="39" t="s">
        <v>790</v>
      </c>
      <c r="V240" s="39" t="s">
        <v>790</v>
      </c>
      <c r="W240" s="39" t="s">
        <v>790</v>
      </c>
      <c r="X240" s="39" t="s">
        <v>790</v>
      </c>
      <c r="Y240" s="39" t="s">
        <v>790</v>
      </c>
      <c r="Z240" s="39" t="s">
        <v>790</v>
      </c>
      <c r="AA240" s="42" t="s">
        <v>928</v>
      </c>
      <c r="AB240" s="42" t="s">
        <v>916</v>
      </c>
      <c r="AC240" s="42">
        <v>40837</v>
      </c>
      <c r="AD240" s="86" t="s">
        <v>276</v>
      </c>
      <c r="AE240" s="86">
        <v>10.199999999999999</v>
      </c>
      <c r="AF240" s="86" t="s">
        <v>854</v>
      </c>
      <c r="AG240" s="86">
        <v>10.199999999999999</v>
      </c>
      <c r="AH240" s="86">
        <v>102</v>
      </c>
      <c r="AI240" s="86">
        <v>10.199999999999999</v>
      </c>
      <c r="AJ240" s="86" t="s">
        <v>854</v>
      </c>
      <c r="AK240" s="86">
        <v>1.02</v>
      </c>
      <c r="AL240" s="86" t="s">
        <v>854</v>
      </c>
      <c r="AM240" s="86">
        <v>10.199999999999999</v>
      </c>
      <c r="AN240" s="86">
        <v>1.02</v>
      </c>
      <c r="AO240" s="86" t="s">
        <v>854</v>
      </c>
      <c r="AP240" s="86" t="s">
        <v>818</v>
      </c>
      <c r="AQ240" s="70">
        <v>1000</v>
      </c>
      <c r="AR240" s="70">
        <v>10.199999999999999</v>
      </c>
      <c r="AS240" s="70">
        <v>100</v>
      </c>
      <c r="AT240" s="70">
        <v>102</v>
      </c>
      <c r="AU240" s="55">
        <v>10000</v>
      </c>
      <c r="AV240" s="55">
        <v>1.02</v>
      </c>
      <c r="AW240" s="55">
        <v>1000</v>
      </c>
      <c r="AX240" s="55">
        <v>10.199999999999999</v>
      </c>
      <c r="AY240" s="48" t="s">
        <v>789</v>
      </c>
      <c r="AZ240" s="48">
        <v>35.19</v>
      </c>
      <c r="BA240" s="44" t="s">
        <v>789</v>
      </c>
      <c r="BB240" s="44">
        <v>3.5190000000000001</v>
      </c>
      <c r="BC240" s="57">
        <v>30</v>
      </c>
      <c r="BD240" s="57">
        <v>10000</v>
      </c>
      <c r="BE240" s="57">
        <v>3333.3333333333335</v>
      </c>
      <c r="BF240" s="57">
        <v>3333.3333333333335</v>
      </c>
      <c r="BG240" s="61">
        <v>1000</v>
      </c>
      <c r="BH240" s="61">
        <v>913</v>
      </c>
      <c r="BI240" s="61">
        <v>304.33333333333331</v>
      </c>
      <c r="BJ240" s="61">
        <v>304.33333333333331</v>
      </c>
      <c r="BK240" s="65">
        <v>1000</v>
      </c>
      <c r="BL240" s="65">
        <v>52.5</v>
      </c>
      <c r="BM240" s="65" t="s">
        <v>1156</v>
      </c>
      <c r="BN240" s="65"/>
    </row>
    <row r="241" spans="1:66" ht="35.1" customHeight="1" x14ac:dyDescent="0.2">
      <c r="A241" s="35" t="s">
        <v>103</v>
      </c>
      <c r="B241" s="137"/>
      <c r="C241" s="34" t="s">
        <v>41</v>
      </c>
      <c r="D241" s="34" t="s">
        <v>41</v>
      </c>
      <c r="E241" s="135">
        <v>1506</v>
      </c>
      <c r="F241" s="22"/>
      <c r="G241" s="22"/>
      <c r="H241" s="22"/>
      <c r="I241" s="22"/>
      <c r="J241" s="142">
        <v>60</v>
      </c>
      <c r="K241" s="142" t="s">
        <v>687</v>
      </c>
      <c r="L241" s="142"/>
      <c r="M241" s="142"/>
      <c r="N241" s="165" t="s">
        <v>1537</v>
      </c>
      <c r="O241" s="22"/>
      <c r="P241" s="22" t="s">
        <v>633</v>
      </c>
      <c r="Q241" s="22" t="str">
        <f>IFERROR(VLOOKUP(A241,'[1]Compil Arr.Eval+Surv'!$C$2:$M$187,11,FALSE),"")</f>
        <v>PSEE &amp; SPAS Cat. A</v>
      </c>
      <c r="R241" s="98" t="s">
        <v>1026</v>
      </c>
      <c r="S241" s="98" t="s">
        <v>1261</v>
      </c>
      <c r="T241" s="98" t="str">
        <f>IF(J241&lt;&gt;"","Etat chimique",IFERROR(VLOOKUP(A241,'[1]Compil Arr.Eval+Surv'!$C$2:$M$187,11,FALSE),""))</f>
        <v>Etat chimique</v>
      </c>
      <c r="U241" s="39">
        <v>86.7</v>
      </c>
      <c r="V241" s="39">
        <v>8.67</v>
      </c>
      <c r="W241" s="39">
        <v>398.6</v>
      </c>
      <c r="X241" s="39">
        <v>39.86</v>
      </c>
      <c r="Y241" s="39" t="s">
        <v>818</v>
      </c>
      <c r="Z241" s="39" t="s">
        <v>790</v>
      </c>
      <c r="AA241" s="42" t="s">
        <v>1522</v>
      </c>
      <c r="AB241" s="42" t="s">
        <v>1154</v>
      </c>
      <c r="AC241" s="42" t="s">
        <v>1275</v>
      </c>
      <c r="AD241" s="86" t="s">
        <v>276</v>
      </c>
      <c r="AE241" s="86">
        <v>86.7</v>
      </c>
      <c r="AF241" s="86" t="s">
        <v>854</v>
      </c>
      <c r="AG241" s="86">
        <v>0.1</v>
      </c>
      <c r="AH241" s="86">
        <v>398.6</v>
      </c>
      <c r="AI241" s="86">
        <v>86.7</v>
      </c>
      <c r="AJ241" s="86" t="s">
        <v>854</v>
      </c>
      <c r="AK241" s="86">
        <v>8.67</v>
      </c>
      <c r="AL241" s="86" t="s">
        <v>854</v>
      </c>
      <c r="AM241" s="86">
        <v>39.86</v>
      </c>
      <c r="AN241" s="86">
        <v>8.67</v>
      </c>
      <c r="AO241" s="86" t="s">
        <v>854</v>
      </c>
      <c r="AP241" s="86" t="s">
        <v>818</v>
      </c>
      <c r="AQ241" s="70" t="s">
        <v>1268</v>
      </c>
      <c r="AR241" s="70">
        <v>86.7</v>
      </c>
      <c r="AS241" s="70" t="s">
        <v>1222</v>
      </c>
      <c r="AT241" s="70">
        <v>398.6</v>
      </c>
      <c r="AU241" s="55" t="s">
        <v>1276</v>
      </c>
      <c r="AV241" s="55">
        <v>8.67</v>
      </c>
      <c r="AW241" s="55" t="s">
        <v>1223</v>
      </c>
      <c r="AX241" s="55">
        <v>39.86</v>
      </c>
      <c r="AY241" s="48">
        <v>100</v>
      </c>
      <c r="AZ241" s="48">
        <v>3080</v>
      </c>
      <c r="BA241" s="44">
        <v>1000</v>
      </c>
      <c r="BB241" s="44">
        <v>308</v>
      </c>
      <c r="BC241" s="57" t="s">
        <v>790</v>
      </c>
      <c r="BD241" s="57" t="s">
        <v>1058</v>
      </c>
      <c r="BE241" s="57" t="s">
        <v>1058</v>
      </c>
      <c r="BF241" s="57" t="s">
        <v>1058</v>
      </c>
      <c r="BG241" s="61">
        <v>100</v>
      </c>
      <c r="BH241" s="61">
        <v>61350</v>
      </c>
      <c r="BI241" s="61" t="s">
        <v>791</v>
      </c>
      <c r="BJ241" s="61" t="s">
        <v>791</v>
      </c>
      <c r="BK241" s="65" t="s">
        <v>790</v>
      </c>
      <c r="BL241" s="65">
        <v>0.1</v>
      </c>
      <c r="BM241" s="65" t="s">
        <v>1140</v>
      </c>
      <c r="BN241" s="65" t="s">
        <v>1517</v>
      </c>
    </row>
    <row r="242" spans="1:66" ht="35.1" customHeight="1" x14ac:dyDescent="0.2">
      <c r="A242" s="35" t="s">
        <v>645</v>
      </c>
      <c r="B242" s="137"/>
      <c r="C242" s="34" t="s">
        <v>646</v>
      </c>
      <c r="D242" s="34" t="s">
        <v>646</v>
      </c>
      <c r="E242" s="135">
        <v>1197</v>
      </c>
      <c r="F242" s="22"/>
      <c r="G242" s="22"/>
      <c r="H242" s="22">
        <v>44</v>
      </c>
      <c r="I242" s="22" t="s">
        <v>431</v>
      </c>
      <c r="J242" s="142">
        <v>44</v>
      </c>
      <c r="K242" s="142" t="s">
        <v>431</v>
      </c>
      <c r="L242" s="142" t="s">
        <v>1227</v>
      </c>
      <c r="M242" s="142" t="s">
        <v>1228</v>
      </c>
      <c r="N242" s="165" t="s">
        <v>276</v>
      </c>
      <c r="O242" s="22"/>
      <c r="P242" s="22" t="s">
        <v>634</v>
      </c>
      <c r="Q242" s="22" t="str">
        <f>IFERROR(VLOOKUP(A242,'[1]Compil Arr.Eval+Surv'!$C$2:$M$187,11,FALSE),"")</f>
        <v/>
      </c>
      <c r="R242" s="98"/>
      <c r="S242" s="98" t="s">
        <v>1115</v>
      </c>
      <c r="T242" s="98" t="str">
        <f>IF(J242&lt;&gt;"","Etat chimique",IFERROR(VLOOKUP(A242,'[1]Compil Arr.Eval+Surv'!$C$2:$M$187,11,FALSE),""))</f>
        <v>Etat chimique</v>
      </c>
      <c r="U242" s="39">
        <v>1.6999999999999999E-7</v>
      </c>
      <c r="V242" s="39">
        <v>1.6999999999999999E-7</v>
      </c>
      <c r="W242" s="39">
        <v>2.9999999999999997E-4</v>
      </c>
      <c r="X242" s="39">
        <v>3.0000000000000001E-5</v>
      </c>
      <c r="Y242" s="39">
        <v>1.2999999999999999E-2</v>
      </c>
      <c r="Z242" s="39" t="s">
        <v>790</v>
      </c>
      <c r="AA242" s="42" t="s">
        <v>1522</v>
      </c>
      <c r="AB242" s="42" t="s">
        <v>1120</v>
      </c>
      <c r="AC242" s="42" t="s">
        <v>1127</v>
      </c>
      <c r="AD242" s="86" t="s">
        <v>276</v>
      </c>
      <c r="AE242" s="86">
        <v>1.6999999999999999E-7</v>
      </c>
      <c r="AF242" s="86" t="s">
        <v>1234</v>
      </c>
      <c r="AG242" s="86">
        <v>1.6999999999999999E-7</v>
      </c>
      <c r="AH242" s="86">
        <v>2.9999999999999997E-4</v>
      </c>
      <c r="AI242" s="86">
        <v>3.0000000000000001E-5</v>
      </c>
      <c r="AJ242" s="86" t="s">
        <v>854</v>
      </c>
      <c r="AK242" s="86">
        <v>1.6999999999999999E-7</v>
      </c>
      <c r="AL242" s="86" t="s">
        <v>1234</v>
      </c>
      <c r="AM242" s="86">
        <v>3.0000000000000001E-5</v>
      </c>
      <c r="AN242" s="86">
        <v>3.0000000000000001E-6</v>
      </c>
      <c r="AO242" s="86" t="s">
        <v>854</v>
      </c>
      <c r="AP242" s="86">
        <v>1.2999999999999999E-2</v>
      </c>
      <c r="AQ242" s="70">
        <v>1000</v>
      </c>
      <c r="AR242" s="70">
        <v>3.0000000000000001E-5</v>
      </c>
      <c r="AS242" s="70">
        <v>100</v>
      </c>
      <c r="AT242" s="70">
        <v>2.9999999999999997E-4</v>
      </c>
      <c r="AU242" s="55">
        <v>10000</v>
      </c>
      <c r="AV242" s="55">
        <v>3.0000000000000001E-6</v>
      </c>
      <c r="AW242" s="55">
        <v>1000</v>
      </c>
      <c r="AX242" s="55">
        <v>3.0000000000000001E-5</v>
      </c>
      <c r="AY242" s="48" t="s">
        <v>789</v>
      </c>
      <c r="AZ242" s="48">
        <v>1.4999999999999999E-2</v>
      </c>
      <c r="BA242" s="44" t="s">
        <v>789</v>
      </c>
      <c r="BB242" s="44">
        <v>1.5E-3</v>
      </c>
      <c r="BC242" s="57">
        <v>10</v>
      </c>
      <c r="BD242" s="57" t="s">
        <v>1137</v>
      </c>
      <c r="BE242" s="57">
        <v>3.6999999999999999E-4</v>
      </c>
      <c r="BF242" s="57">
        <v>9.7000000000000003E-6</v>
      </c>
      <c r="BG242" s="61" t="s">
        <v>828</v>
      </c>
      <c r="BH242" s="61">
        <v>1.35E-2</v>
      </c>
      <c r="BI242" s="61">
        <v>1.6999999999999999E-7</v>
      </c>
      <c r="BJ242" s="61">
        <v>1.6999999999999999E-7</v>
      </c>
      <c r="BK242" s="65" t="s">
        <v>790</v>
      </c>
      <c r="BL242" s="65">
        <v>0.1</v>
      </c>
      <c r="BM242" s="65" t="s">
        <v>1140</v>
      </c>
      <c r="BN242" s="65" t="s">
        <v>1517</v>
      </c>
    </row>
    <row r="243" spans="1:66" ht="35.1" customHeight="1" x14ac:dyDescent="0.2">
      <c r="A243" s="35" t="s">
        <v>622</v>
      </c>
      <c r="B243" s="137"/>
      <c r="C243" s="34" t="s">
        <v>623</v>
      </c>
      <c r="D243" s="34" t="s">
        <v>623</v>
      </c>
      <c r="E243" s="135">
        <v>2912</v>
      </c>
      <c r="F243" s="22">
        <v>5</v>
      </c>
      <c r="G243" s="22" t="s">
        <v>687</v>
      </c>
      <c r="H243" s="22">
        <v>5</v>
      </c>
      <c r="I243" s="22" t="s">
        <v>431</v>
      </c>
      <c r="J243" s="142">
        <v>5</v>
      </c>
      <c r="K243" s="142" t="s">
        <v>431</v>
      </c>
      <c r="L243" s="142" t="s">
        <v>1227</v>
      </c>
      <c r="M243" s="142" t="s">
        <v>1228</v>
      </c>
      <c r="N243" s="165" t="s">
        <v>1536</v>
      </c>
      <c r="O243" s="22" t="s">
        <v>634</v>
      </c>
      <c r="P243" s="22" t="s">
        <v>634</v>
      </c>
      <c r="Q243" s="22" t="str">
        <f>IFERROR(VLOOKUP(A243,'[1]Compil Arr.Eval+Surv'!$C$2:$M$187,11,FALSE),"")</f>
        <v/>
      </c>
      <c r="R243" s="98"/>
      <c r="S243" s="98" t="s">
        <v>1114</v>
      </c>
      <c r="T243" s="98" t="str">
        <f>IF(J243&lt;&gt;"","Etat chimique",IFERROR(VLOOKUP(A243,'[1]Compil Arr.Eval+Surv'!$C$2:$M$187,11,FALSE),""))</f>
        <v>Etat chimique</v>
      </c>
      <c r="U243" s="39" t="s">
        <v>826</v>
      </c>
      <c r="V243" s="39" t="s">
        <v>826</v>
      </c>
      <c r="W243" s="39" t="s">
        <v>826</v>
      </c>
      <c r="X243" s="39" t="s">
        <v>826</v>
      </c>
      <c r="Y243" s="39" t="s">
        <v>826</v>
      </c>
      <c r="Z243" s="39" t="s">
        <v>790</v>
      </c>
      <c r="AA243" s="42" t="s">
        <v>1522</v>
      </c>
      <c r="AB243" s="42" t="s">
        <v>1154</v>
      </c>
      <c r="AC243" s="42" t="s">
        <v>929</v>
      </c>
      <c r="AD243" s="86" t="s">
        <v>1233</v>
      </c>
      <c r="AE243" s="86" t="s">
        <v>826</v>
      </c>
      <c r="AF243" s="86" t="s">
        <v>826</v>
      </c>
      <c r="AG243" s="86" t="s">
        <v>826</v>
      </c>
      <c r="AH243" s="86" t="s">
        <v>826</v>
      </c>
      <c r="AI243" s="86" t="s">
        <v>826</v>
      </c>
      <c r="AJ243" s="86" t="s">
        <v>826</v>
      </c>
      <c r="AK243" s="86" t="s">
        <v>826</v>
      </c>
      <c r="AL243" s="86" t="s">
        <v>826</v>
      </c>
      <c r="AM243" s="86" t="s">
        <v>826</v>
      </c>
      <c r="AN243" s="86" t="s">
        <v>826</v>
      </c>
      <c r="AO243" s="86" t="s">
        <v>826</v>
      </c>
      <c r="AP243" s="86" t="s">
        <v>826</v>
      </c>
      <c r="AQ243" s="70" t="s">
        <v>826</v>
      </c>
      <c r="AR243" s="70" t="s">
        <v>826</v>
      </c>
      <c r="AS243" s="70" t="s">
        <v>826</v>
      </c>
      <c r="AT243" s="70" t="s">
        <v>826</v>
      </c>
      <c r="AU243" s="55" t="s">
        <v>826</v>
      </c>
      <c r="AV243" s="55" t="s">
        <v>826</v>
      </c>
      <c r="AW243" s="55" t="s">
        <v>826</v>
      </c>
      <c r="AX243" s="55" t="s">
        <v>826</v>
      </c>
      <c r="AY243" s="48" t="s">
        <v>826</v>
      </c>
      <c r="AZ243" s="48" t="s">
        <v>826</v>
      </c>
      <c r="BA243" s="44" t="s">
        <v>826</v>
      </c>
      <c r="BB243" s="44" t="s">
        <v>826</v>
      </c>
      <c r="BC243" s="57" t="s">
        <v>826</v>
      </c>
      <c r="BD243" s="57" t="s">
        <v>826</v>
      </c>
      <c r="BE243" s="57" t="s">
        <v>826</v>
      </c>
      <c r="BF243" s="57" t="s">
        <v>826</v>
      </c>
      <c r="BG243" s="61" t="s">
        <v>826</v>
      </c>
      <c r="BH243" s="61" t="s">
        <v>826</v>
      </c>
      <c r="BI243" s="61" t="s">
        <v>826</v>
      </c>
      <c r="BJ243" s="61" t="s">
        <v>826</v>
      </c>
      <c r="BK243" s="65" t="s">
        <v>826</v>
      </c>
      <c r="BL243" s="65" t="s">
        <v>826</v>
      </c>
      <c r="BM243" s="65" t="s">
        <v>826</v>
      </c>
      <c r="BN243" s="65"/>
    </row>
    <row r="244" spans="1:66" ht="35.1" customHeight="1" x14ac:dyDescent="0.2">
      <c r="A244" s="35" t="s">
        <v>620</v>
      </c>
      <c r="B244" s="137"/>
      <c r="C244" s="34" t="s">
        <v>621</v>
      </c>
      <c r="D244" s="34" t="s">
        <v>621</v>
      </c>
      <c r="E244" s="135">
        <v>2911</v>
      </c>
      <c r="F244" s="22">
        <v>5</v>
      </c>
      <c r="G244" s="22" t="s">
        <v>687</v>
      </c>
      <c r="H244" s="22">
        <v>5</v>
      </c>
      <c r="I244" s="22" t="s">
        <v>431</v>
      </c>
      <c r="J244" s="142">
        <v>5</v>
      </c>
      <c r="K244" s="142" t="s">
        <v>431</v>
      </c>
      <c r="L244" s="142" t="s">
        <v>1227</v>
      </c>
      <c r="M244" s="142" t="s">
        <v>1228</v>
      </c>
      <c r="N244" s="165" t="s">
        <v>1536</v>
      </c>
      <c r="O244" s="22" t="s">
        <v>634</v>
      </c>
      <c r="P244" s="22" t="s">
        <v>634</v>
      </c>
      <c r="Q244" s="22" t="str">
        <f>IFERROR(VLOOKUP(A244,'[1]Compil Arr.Eval+Surv'!$C$2:$M$187,11,FALSE),"")</f>
        <v/>
      </c>
      <c r="R244" s="98"/>
      <c r="S244" s="98" t="s">
        <v>1114</v>
      </c>
      <c r="T244" s="98" t="str">
        <f>IF(J244&lt;&gt;"","Etat chimique",IFERROR(VLOOKUP(A244,'[1]Compil Arr.Eval+Surv'!$C$2:$M$187,11,FALSE),""))</f>
        <v>Etat chimique</v>
      </c>
      <c r="U244" s="39" t="s">
        <v>826</v>
      </c>
      <c r="V244" s="39" t="s">
        <v>826</v>
      </c>
      <c r="W244" s="39" t="s">
        <v>826</v>
      </c>
      <c r="X244" s="39" t="s">
        <v>826</v>
      </c>
      <c r="Y244" s="39" t="s">
        <v>826</v>
      </c>
      <c r="Z244" s="39" t="s">
        <v>790</v>
      </c>
      <c r="AA244" s="42" t="s">
        <v>1522</v>
      </c>
      <c r="AB244" s="42" t="s">
        <v>1154</v>
      </c>
      <c r="AC244" s="42" t="s">
        <v>929</v>
      </c>
      <c r="AD244" s="86" t="s">
        <v>1233</v>
      </c>
      <c r="AE244" s="86" t="s">
        <v>826</v>
      </c>
      <c r="AF244" s="86" t="s">
        <v>826</v>
      </c>
      <c r="AG244" s="86" t="s">
        <v>826</v>
      </c>
      <c r="AH244" s="86" t="s">
        <v>826</v>
      </c>
      <c r="AI244" s="86" t="s">
        <v>826</v>
      </c>
      <c r="AJ244" s="86" t="s">
        <v>826</v>
      </c>
      <c r="AK244" s="86" t="s">
        <v>826</v>
      </c>
      <c r="AL244" s="86" t="s">
        <v>826</v>
      </c>
      <c r="AM244" s="86" t="s">
        <v>826</v>
      </c>
      <c r="AN244" s="86" t="s">
        <v>826</v>
      </c>
      <c r="AO244" s="86" t="s">
        <v>826</v>
      </c>
      <c r="AP244" s="86" t="s">
        <v>826</v>
      </c>
      <c r="AQ244" s="70" t="s">
        <v>826</v>
      </c>
      <c r="AR244" s="70" t="s">
        <v>826</v>
      </c>
      <c r="AS244" s="70" t="s">
        <v>826</v>
      </c>
      <c r="AT244" s="70" t="s">
        <v>826</v>
      </c>
      <c r="AU244" s="55" t="s">
        <v>826</v>
      </c>
      <c r="AV244" s="55" t="s">
        <v>826</v>
      </c>
      <c r="AW244" s="55" t="s">
        <v>826</v>
      </c>
      <c r="AX244" s="55" t="s">
        <v>826</v>
      </c>
      <c r="AY244" s="48" t="s">
        <v>826</v>
      </c>
      <c r="AZ244" s="48" t="s">
        <v>826</v>
      </c>
      <c r="BA244" s="44" t="s">
        <v>826</v>
      </c>
      <c r="BB244" s="44" t="s">
        <v>826</v>
      </c>
      <c r="BC244" s="57" t="s">
        <v>826</v>
      </c>
      <c r="BD244" s="57" t="s">
        <v>826</v>
      </c>
      <c r="BE244" s="57" t="s">
        <v>826</v>
      </c>
      <c r="BF244" s="57" t="s">
        <v>826</v>
      </c>
      <c r="BG244" s="61" t="s">
        <v>826</v>
      </c>
      <c r="BH244" s="61" t="s">
        <v>826</v>
      </c>
      <c r="BI244" s="61" t="s">
        <v>826</v>
      </c>
      <c r="BJ244" s="61" t="s">
        <v>826</v>
      </c>
      <c r="BK244" s="65" t="s">
        <v>826</v>
      </c>
      <c r="BL244" s="65" t="s">
        <v>826</v>
      </c>
      <c r="BM244" s="65" t="s">
        <v>826</v>
      </c>
      <c r="BN244" s="65"/>
    </row>
    <row r="245" spans="1:66" ht="35.1" customHeight="1" x14ac:dyDescent="0.2">
      <c r="A245" s="35" t="s">
        <v>649</v>
      </c>
      <c r="B245" s="137"/>
      <c r="C245" s="34" t="s">
        <v>1401</v>
      </c>
      <c r="D245" s="34" t="s">
        <v>2</v>
      </c>
      <c r="E245" s="135">
        <v>7128</v>
      </c>
      <c r="F245" s="22"/>
      <c r="G245" s="22"/>
      <c r="H245" s="22">
        <v>43</v>
      </c>
      <c r="I245" s="22" t="s">
        <v>431</v>
      </c>
      <c r="J245" s="142">
        <v>43</v>
      </c>
      <c r="K245" s="142" t="s">
        <v>431</v>
      </c>
      <c r="L245" s="142" t="s">
        <v>1227</v>
      </c>
      <c r="M245" s="142" t="s">
        <v>1228</v>
      </c>
      <c r="N245" s="165" t="s">
        <v>1538</v>
      </c>
      <c r="O245" s="22"/>
      <c r="P245" s="22" t="s">
        <v>634</v>
      </c>
      <c r="Q245" s="22" t="str">
        <f>IFERROR(VLOOKUP(A245,'[1]Compil Arr.Eval+Surv'!$C$2:$M$187,11,FALSE),"")</f>
        <v/>
      </c>
      <c r="R245" s="98"/>
      <c r="S245" s="98" t="s">
        <v>1114</v>
      </c>
      <c r="T245" s="98" t="str">
        <f>IF(J245&lt;&gt;"","Etat chimique",IFERROR(VLOOKUP(A245,'[1]Compil Arr.Eval+Surv'!$C$2:$M$187,11,FALSE),""))</f>
        <v>Etat chimique</v>
      </c>
      <c r="U245" s="39">
        <v>4.6000000000000001E-4</v>
      </c>
      <c r="V245" s="39">
        <v>2.0000000000000002E-5</v>
      </c>
      <c r="W245" s="39">
        <v>0.5</v>
      </c>
      <c r="X245" s="39">
        <v>0.05</v>
      </c>
      <c r="Y245" s="39" t="s">
        <v>1239</v>
      </c>
      <c r="Z245" s="39" t="s">
        <v>790</v>
      </c>
      <c r="AA245" s="42" t="s">
        <v>1522</v>
      </c>
      <c r="AB245" s="42" t="s">
        <v>1145</v>
      </c>
      <c r="AC245" s="42" t="s">
        <v>1126</v>
      </c>
      <c r="AD245" s="86" t="s">
        <v>1233</v>
      </c>
      <c r="AE245" s="86">
        <v>4.6000000000000001E-4</v>
      </c>
      <c r="AF245" s="86" t="s">
        <v>1211</v>
      </c>
      <c r="AG245" s="86">
        <v>4.6000000000000001E-4</v>
      </c>
      <c r="AH245" s="86">
        <v>0.52</v>
      </c>
      <c r="AI245" s="86">
        <v>4.6000000000000001E-4</v>
      </c>
      <c r="AJ245" s="86" t="s">
        <v>1211</v>
      </c>
      <c r="AK245" s="86">
        <v>2.0000000000000002E-5</v>
      </c>
      <c r="AL245" s="86" t="s">
        <v>1211</v>
      </c>
      <c r="AM245" s="86">
        <v>5.1999999999999998E-2</v>
      </c>
      <c r="AN245" s="86">
        <v>2.0000000000000002E-5</v>
      </c>
      <c r="AO245" s="86" t="s">
        <v>1211</v>
      </c>
      <c r="AP245" s="86" t="s">
        <v>1239</v>
      </c>
      <c r="AQ245" s="70">
        <v>10</v>
      </c>
      <c r="AR245" s="70">
        <v>0.31</v>
      </c>
      <c r="AS245" s="70">
        <v>100</v>
      </c>
      <c r="AT245" s="70">
        <v>0.52</v>
      </c>
      <c r="AU245" s="55">
        <v>100</v>
      </c>
      <c r="AV245" s="55">
        <v>3.1E-2</v>
      </c>
      <c r="AW245" s="55">
        <v>1000</v>
      </c>
      <c r="AX245" s="55">
        <v>5.1999999999999998E-2</v>
      </c>
      <c r="AY245" s="48">
        <v>10</v>
      </c>
      <c r="AZ245" s="48">
        <v>860</v>
      </c>
      <c r="BA245" s="44">
        <v>50</v>
      </c>
      <c r="BB245" s="44">
        <v>170</v>
      </c>
      <c r="BC245" s="57">
        <v>30</v>
      </c>
      <c r="BD245" s="57" t="s">
        <v>1240</v>
      </c>
      <c r="BE245" s="57">
        <v>4.6000000000000001E-4</v>
      </c>
      <c r="BF245" s="57">
        <v>2.0000000000000002E-5</v>
      </c>
      <c r="BG245" s="61">
        <v>100</v>
      </c>
      <c r="BH245" s="61">
        <v>12500</v>
      </c>
      <c r="BI245" s="61">
        <v>6.4000000000000001E-2</v>
      </c>
      <c r="BJ245" s="61">
        <v>6.4000000000000001E-2</v>
      </c>
      <c r="BK245" s="65" t="s">
        <v>790</v>
      </c>
      <c r="BL245" s="65" t="s">
        <v>1146</v>
      </c>
      <c r="BM245" s="65" t="s">
        <v>790</v>
      </c>
      <c r="BN245" s="65"/>
    </row>
    <row r="246" spans="1:66" ht="35.1" customHeight="1" x14ac:dyDescent="0.2">
      <c r="A246" s="35" t="s">
        <v>650</v>
      </c>
      <c r="B246" s="137"/>
      <c r="C246" s="34" t="s">
        <v>1402</v>
      </c>
      <c r="D246" s="34" t="s">
        <v>651</v>
      </c>
      <c r="E246" s="135" t="s">
        <v>652</v>
      </c>
      <c r="F246" s="22"/>
      <c r="G246" s="22"/>
      <c r="H246" s="22">
        <v>43</v>
      </c>
      <c r="I246" s="22" t="s">
        <v>431</v>
      </c>
      <c r="J246" s="142">
        <v>43</v>
      </c>
      <c r="K246" s="142" t="s">
        <v>431</v>
      </c>
      <c r="L246" s="142" t="s">
        <v>1227</v>
      </c>
      <c r="M246" s="142" t="s">
        <v>1228</v>
      </c>
      <c r="N246" s="165" t="s">
        <v>1538</v>
      </c>
      <c r="O246" s="22"/>
      <c r="P246" s="22" t="s">
        <v>634</v>
      </c>
      <c r="Q246" s="22" t="str">
        <f>IFERROR(VLOOKUP(A246,'[1]Compil Arr.Eval+Surv'!$C$2:$M$187,11,FALSE),"")</f>
        <v/>
      </c>
      <c r="R246" s="98"/>
      <c r="S246" s="98" t="s">
        <v>1114</v>
      </c>
      <c r="T246" s="98" t="str">
        <f>IF(J246&lt;&gt;"","Etat chimique",IFERROR(VLOOKUP(A246,'[1]Compil Arr.Eval+Surv'!$C$2:$M$187,11,FALSE),""))</f>
        <v>Etat chimique</v>
      </c>
      <c r="U246" s="39">
        <v>4.6000000000000001E-4</v>
      </c>
      <c r="V246" s="39">
        <v>2.0000000000000002E-5</v>
      </c>
      <c r="W246" s="39">
        <v>0.5</v>
      </c>
      <c r="X246" s="39">
        <v>0.05</v>
      </c>
      <c r="Y246" s="39" t="s">
        <v>1239</v>
      </c>
      <c r="Z246" s="39" t="s">
        <v>790</v>
      </c>
      <c r="AA246" s="42" t="s">
        <v>1522</v>
      </c>
      <c r="AB246" s="42" t="s">
        <v>1145</v>
      </c>
      <c r="AC246" s="42" t="s">
        <v>1126</v>
      </c>
      <c r="AD246" s="86" t="s">
        <v>1233</v>
      </c>
      <c r="AE246" s="86">
        <v>4.6000000000000001E-4</v>
      </c>
      <c r="AF246" s="86" t="s">
        <v>1211</v>
      </c>
      <c r="AG246" s="86">
        <v>4.6000000000000001E-4</v>
      </c>
      <c r="AH246" s="86">
        <v>0.52</v>
      </c>
      <c r="AI246" s="86">
        <v>4.6000000000000001E-4</v>
      </c>
      <c r="AJ246" s="86" t="s">
        <v>1211</v>
      </c>
      <c r="AK246" s="86">
        <v>2.0000000000000002E-5</v>
      </c>
      <c r="AL246" s="86" t="s">
        <v>1211</v>
      </c>
      <c r="AM246" s="86">
        <v>5.1999999999999998E-2</v>
      </c>
      <c r="AN246" s="86">
        <v>2.0000000000000002E-5</v>
      </c>
      <c r="AO246" s="86" t="s">
        <v>1211</v>
      </c>
      <c r="AP246" s="86" t="s">
        <v>1239</v>
      </c>
      <c r="AQ246" s="70">
        <v>10</v>
      </c>
      <c r="AR246" s="70">
        <v>0.31</v>
      </c>
      <c r="AS246" s="70">
        <v>100</v>
      </c>
      <c r="AT246" s="70">
        <v>0.52</v>
      </c>
      <c r="AU246" s="55">
        <v>100</v>
      </c>
      <c r="AV246" s="55">
        <v>3.1E-2</v>
      </c>
      <c r="AW246" s="55">
        <v>1000</v>
      </c>
      <c r="AX246" s="55">
        <v>5.1999999999999998E-2</v>
      </c>
      <c r="AY246" s="48">
        <v>10</v>
      </c>
      <c r="AZ246" s="48">
        <v>860</v>
      </c>
      <c r="BA246" s="44">
        <v>50</v>
      </c>
      <c r="BB246" s="44">
        <v>170</v>
      </c>
      <c r="BC246" s="57">
        <v>30</v>
      </c>
      <c r="BD246" s="57" t="s">
        <v>1240</v>
      </c>
      <c r="BE246" s="57">
        <v>4.6000000000000001E-4</v>
      </c>
      <c r="BF246" s="57">
        <v>2.0000000000000002E-5</v>
      </c>
      <c r="BG246" s="61">
        <v>100</v>
      </c>
      <c r="BH246" s="61">
        <v>12500</v>
      </c>
      <c r="BI246" s="61">
        <v>6.4000000000000001E-2</v>
      </c>
      <c r="BJ246" s="61">
        <v>6.4000000000000001E-2</v>
      </c>
      <c r="BK246" s="65" t="s">
        <v>790</v>
      </c>
      <c r="BL246" s="65" t="s">
        <v>1146</v>
      </c>
      <c r="BM246" s="65" t="s">
        <v>790</v>
      </c>
      <c r="BN246" s="65"/>
    </row>
    <row r="247" spans="1:66" ht="35.1" customHeight="1" x14ac:dyDescent="0.2">
      <c r="A247" s="35" t="s">
        <v>658</v>
      </c>
      <c r="B247" s="137"/>
      <c r="C247" s="34" t="s">
        <v>1403</v>
      </c>
      <c r="D247" s="34" t="s">
        <v>653</v>
      </c>
      <c r="E247" s="135">
        <v>6651</v>
      </c>
      <c r="F247" s="22"/>
      <c r="G247" s="22"/>
      <c r="H247" s="22">
        <v>43</v>
      </c>
      <c r="I247" s="22" t="s">
        <v>431</v>
      </c>
      <c r="J247" s="142">
        <v>43</v>
      </c>
      <c r="K247" s="142" t="s">
        <v>431</v>
      </c>
      <c r="L247" s="142" t="s">
        <v>1227</v>
      </c>
      <c r="M247" s="142" t="s">
        <v>1228</v>
      </c>
      <c r="N247" s="165" t="s">
        <v>1538</v>
      </c>
      <c r="O247" s="22"/>
      <c r="P247" s="22" t="s">
        <v>634</v>
      </c>
      <c r="Q247" s="22" t="str">
        <f>IFERROR(VLOOKUP(A247,'[1]Compil Arr.Eval+Surv'!$C$2:$M$187,11,FALSE),"")</f>
        <v/>
      </c>
      <c r="R247" s="98"/>
      <c r="S247" s="98" t="s">
        <v>1114</v>
      </c>
      <c r="T247" s="98" t="str">
        <f>IF(J247&lt;&gt;"","Etat chimique",IFERROR(VLOOKUP(A247,'[1]Compil Arr.Eval+Surv'!$C$2:$M$187,11,FALSE),""))</f>
        <v>Etat chimique</v>
      </c>
      <c r="U247" s="39">
        <v>4.6000000000000001E-4</v>
      </c>
      <c r="V247" s="39">
        <v>2.0000000000000002E-5</v>
      </c>
      <c r="W247" s="39">
        <v>0.5</v>
      </c>
      <c r="X247" s="39">
        <v>0.05</v>
      </c>
      <c r="Y247" s="39" t="s">
        <v>1239</v>
      </c>
      <c r="Z247" s="39" t="s">
        <v>790</v>
      </c>
      <c r="AA247" s="42" t="s">
        <v>1522</v>
      </c>
      <c r="AB247" s="42" t="s">
        <v>1145</v>
      </c>
      <c r="AC247" s="42" t="s">
        <v>1126</v>
      </c>
      <c r="AD247" s="86" t="s">
        <v>1233</v>
      </c>
      <c r="AE247" s="86">
        <v>4.6000000000000001E-4</v>
      </c>
      <c r="AF247" s="86" t="s">
        <v>1211</v>
      </c>
      <c r="AG247" s="86">
        <v>4.6000000000000001E-4</v>
      </c>
      <c r="AH247" s="86">
        <v>0.52</v>
      </c>
      <c r="AI247" s="86">
        <v>4.6000000000000001E-4</v>
      </c>
      <c r="AJ247" s="86" t="s">
        <v>1211</v>
      </c>
      <c r="AK247" s="86">
        <v>2.0000000000000002E-5</v>
      </c>
      <c r="AL247" s="86" t="s">
        <v>1211</v>
      </c>
      <c r="AM247" s="86">
        <v>5.1999999999999998E-2</v>
      </c>
      <c r="AN247" s="86">
        <v>2.0000000000000002E-5</v>
      </c>
      <c r="AO247" s="86" t="s">
        <v>1211</v>
      </c>
      <c r="AP247" s="86" t="s">
        <v>1239</v>
      </c>
      <c r="AQ247" s="70">
        <v>10</v>
      </c>
      <c r="AR247" s="70">
        <v>0.31</v>
      </c>
      <c r="AS247" s="70">
        <v>100</v>
      </c>
      <c r="AT247" s="70">
        <v>0.52</v>
      </c>
      <c r="AU247" s="55">
        <v>100</v>
      </c>
      <c r="AV247" s="55">
        <v>3.1E-2</v>
      </c>
      <c r="AW247" s="55">
        <v>1000</v>
      </c>
      <c r="AX247" s="55">
        <v>5.1999999999999998E-2</v>
      </c>
      <c r="AY247" s="48">
        <v>10</v>
      </c>
      <c r="AZ247" s="48">
        <v>860</v>
      </c>
      <c r="BA247" s="44">
        <v>50</v>
      </c>
      <c r="BB247" s="44">
        <v>170</v>
      </c>
      <c r="BC247" s="57">
        <v>30</v>
      </c>
      <c r="BD247" s="57" t="s">
        <v>1240</v>
      </c>
      <c r="BE247" s="57">
        <v>4.6000000000000001E-4</v>
      </c>
      <c r="BF247" s="57">
        <v>2.0000000000000002E-5</v>
      </c>
      <c r="BG247" s="61">
        <v>100</v>
      </c>
      <c r="BH247" s="61">
        <v>12500</v>
      </c>
      <c r="BI247" s="61">
        <v>6.4000000000000001E-2</v>
      </c>
      <c r="BJ247" s="61">
        <v>6.4000000000000001E-2</v>
      </c>
      <c r="BK247" s="65" t="s">
        <v>790</v>
      </c>
      <c r="BL247" s="65" t="s">
        <v>1146</v>
      </c>
      <c r="BM247" s="65" t="s">
        <v>790</v>
      </c>
      <c r="BN247" s="65"/>
    </row>
    <row r="248" spans="1:66" ht="35.1" customHeight="1" x14ac:dyDescent="0.2">
      <c r="A248" s="35" t="s">
        <v>657</v>
      </c>
      <c r="B248" s="137"/>
      <c r="C248" s="34" t="s">
        <v>1404</v>
      </c>
      <c r="D248" s="34" t="s">
        <v>654</v>
      </c>
      <c r="E248" s="135">
        <v>6652</v>
      </c>
      <c r="F248" s="22"/>
      <c r="G248" s="22"/>
      <c r="H248" s="22">
        <v>43</v>
      </c>
      <c r="I248" s="22" t="s">
        <v>431</v>
      </c>
      <c r="J248" s="142">
        <v>43</v>
      </c>
      <c r="K248" s="142" t="s">
        <v>431</v>
      </c>
      <c r="L248" s="142" t="s">
        <v>1227</v>
      </c>
      <c r="M248" s="142" t="s">
        <v>1228</v>
      </c>
      <c r="N248" s="165" t="s">
        <v>1538</v>
      </c>
      <c r="O248" s="22"/>
      <c r="P248" s="22" t="s">
        <v>634</v>
      </c>
      <c r="Q248" s="22" t="str">
        <f>IFERROR(VLOOKUP(A248,'[1]Compil Arr.Eval+Surv'!$C$2:$M$187,11,FALSE),"")</f>
        <v/>
      </c>
      <c r="R248" s="98"/>
      <c r="S248" s="98" t="s">
        <v>1114</v>
      </c>
      <c r="T248" s="98" t="str">
        <f>IF(J248&lt;&gt;"","Etat chimique",IFERROR(VLOOKUP(A248,'[1]Compil Arr.Eval+Surv'!$C$2:$M$187,11,FALSE),""))</f>
        <v>Etat chimique</v>
      </c>
      <c r="U248" s="39">
        <v>4.6000000000000001E-4</v>
      </c>
      <c r="V248" s="39">
        <v>2.0000000000000002E-5</v>
      </c>
      <c r="W248" s="39">
        <v>0.5</v>
      </c>
      <c r="X248" s="39">
        <v>0.05</v>
      </c>
      <c r="Y248" s="39" t="s">
        <v>1239</v>
      </c>
      <c r="Z248" s="39" t="s">
        <v>790</v>
      </c>
      <c r="AA248" s="42" t="s">
        <v>1522</v>
      </c>
      <c r="AB248" s="42" t="s">
        <v>1145</v>
      </c>
      <c r="AC248" s="42" t="s">
        <v>1126</v>
      </c>
      <c r="AD248" s="86" t="s">
        <v>1233</v>
      </c>
      <c r="AE248" s="86">
        <v>4.6000000000000001E-4</v>
      </c>
      <c r="AF248" s="86" t="s">
        <v>1211</v>
      </c>
      <c r="AG248" s="86">
        <v>4.6000000000000001E-4</v>
      </c>
      <c r="AH248" s="86">
        <v>0.52</v>
      </c>
      <c r="AI248" s="86">
        <v>4.6000000000000001E-4</v>
      </c>
      <c r="AJ248" s="86" t="s">
        <v>1211</v>
      </c>
      <c r="AK248" s="86">
        <v>2.0000000000000002E-5</v>
      </c>
      <c r="AL248" s="86" t="s">
        <v>1211</v>
      </c>
      <c r="AM248" s="86">
        <v>5.1999999999999998E-2</v>
      </c>
      <c r="AN248" s="86">
        <v>2.0000000000000002E-5</v>
      </c>
      <c r="AO248" s="86" t="s">
        <v>1211</v>
      </c>
      <c r="AP248" s="86" t="s">
        <v>1239</v>
      </c>
      <c r="AQ248" s="70">
        <v>10</v>
      </c>
      <c r="AR248" s="70">
        <v>0.31</v>
      </c>
      <c r="AS248" s="70">
        <v>100</v>
      </c>
      <c r="AT248" s="70">
        <v>0.52</v>
      </c>
      <c r="AU248" s="55">
        <v>100</v>
      </c>
      <c r="AV248" s="55">
        <v>3.1E-2</v>
      </c>
      <c r="AW248" s="55">
        <v>1000</v>
      </c>
      <c r="AX248" s="55">
        <v>5.1999999999999998E-2</v>
      </c>
      <c r="AY248" s="48">
        <v>10</v>
      </c>
      <c r="AZ248" s="48">
        <v>860</v>
      </c>
      <c r="BA248" s="44">
        <v>50</v>
      </c>
      <c r="BB248" s="44">
        <v>170</v>
      </c>
      <c r="BC248" s="57">
        <v>30</v>
      </c>
      <c r="BD248" s="57" t="s">
        <v>1240</v>
      </c>
      <c r="BE248" s="57">
        <v>4.6000000000000001E-4</v>
      </c>
      <c r="BF248" s="57">
        <v>2.0000000000000002E-5</v>
      </c>
      <c r="BG248" s="61">
        <v>100</v>
      </c>
      <c r="BH248" s="61">
        <v>12500</v>
      </c>
      <c r="BI248" s="61">
        <v>6.4000000000000001E-2</v>
      </c>
      <c r="BJ248" s="61">
        <v>6.4000000000000001E-2</v>
      </c>
      <c r="BK248" s="65" t="s">
        <v>790</v>
      </c>
      <c r="BL248" s="65" t="s">
        <v>1146</v>
      </c>
      <c r="BM248" s="65" t="s">
        <v>790</v>
      </c>
      <c r="BN248" s="65"/>
    </row>
    <row r="249" spans="1:66" ht="35.1" customHeight="1" x14ac:dyDescent="0.2">
      <c r="A249" s="35" t="s">
        <v>656</v>
      </c>
      <c r="B249" s="137"/>
      <c r="C249" s="34" t="s">
        <v>1405</v>
      </c>
      <c r="D249" s="34" t="s">
        <v>655</v>
      </c>
      <c r="E249" s="135">
        <v>6653</v>
      </c>
      <c r="F249" s="22"/>
      <c r="G249" s="22"/>
      <c r="H249" s="22">
        <v>43</v>
      </c>
      <c r="I249" s="22" t="s">
        <v>431</v>
      </c>
      <c r="J249" s="142">
        <v>43</v>
      </c>
      <c r="K249" s="142" t="s">
        <v>431</v>
      </c>
      <c r="L249" s="142" t="s">
        <v>1227</v>
      </c>
      <c r="M249" s="142" t="s">
        <v>1228</v>
      </c>
      <c r="N249" s="165" t="s">
        <v>1538</v>
      </c>
      <c r="O249" s="22"/>
      <c r="P249" s="22" t="s">
        <v>634</v>
      </c>
      <c r="Q249" s="22" t="str">
        <f>IFERROR(VLOOKUP(A249,'[1]Compil Arr.Eval+Surv'!$C$2:$M$187,11,FALSE),"")</f>
        <v/>
      </c>
      <c r="R249" s="98"/>
      <c r="S249" s="98" t="s">
        <v>1114</v>
      </c>
      <c r="T249" s="98" t="str">
        <f>IF(J249&lt;&gt;"","Etat chimique",IFERROR(VLOOKUP(A249,'[1]Compil Arr.Eval+Surv'!$C$2:$M$187,11,FALSE),""))</f>
        <v>Etat chimique</v>
      </c>
      <c r="U249" s="39">
        <v>4.6000000000000001E-4</v>
      </c>
      <c r="V249" s="39">
        <v>2.0000000000000002E-5</v>
      </c>
      <c r="W249" s="39">
        <v>0.5</v>
      </c>
      <c r="X249" s="39">
        <v>0.05</v>
      </c>
      <c r="Y249" s="39" t="s">
        <v>1239</v>
      </c>
      <c r="Z249" s="39" t="s">
        <v>790</v>
      </c>
      <c r="AA249" s="42" t="s">
        <v>1522</v>
      </c>
      <c r="AB249" s="42" t="s">
        <v>1145</v>
      </c>
      <c r="AC249" s="42" t="s">
        <v>1126</v>
      </c>
      <c r="AD249" s="86" t="s">
        <v>1233</v>
      </c>
      <c r="AE249" s="86">
        <v>4.6000000000000001E-4</v>
      </c>
      <c r="AF249" s="86" t="s">
        <v>1211</v>
      </c>
      <c r="AG249" s="86">
        <v>4.6000000000000001E-4</v>
      </c>
      <c r="AH249" s="86">
        <v>0.52</v>
      </c>
      <c r="AI249" s="86">
        <v>4.6000000000000001E-4</v>
      </c>
      <c r="AJ249" s="86" t="s">
        <v>1211</v>
      </c>
      <c r="AK249" s="86">
        <v>2.0000000000000002E-5</v>
      </c>
      <c r="AL249" s="86" t="s">
        <v>1211</v>
      </c>
      <c r="AM249" s="86">
        <v>5.1999999999999998E-2</v>
      </c>
      <c r="AN249" s="86">
        <v>2.0000000000000002E-5</v>
      </c>
      <c r="AO249" s="86" t="s">
        <v>1211</v>
      </c>
      <c r="AP249" s="86" t="s">
        <v>1239</v>
      </c>
      <c r="AQ249" s="70">
        <v>10</v>
      </c>
      <c r="AR249" s="70">
        <v>0.31</v>
      </c>
      <c r="AS249" s="70">
        <v>100</v>
      </c>
      <c r="AT249" s="70">
        <v>0.52</v>
      </c>
      <c r="AU249" s="55">
        <v>100</v>
      </c>
      <c r="AV249" s="55">
        <v>3.1E-2</v>
      </c>
      <c r="AW249" s="55">
        <v>1000</v>
      </c>
      <c r="AX249" s="55">
        <v>5.1999999999999998E-2</v>
      </c>
      <c r="AY249" s="48">
        <v>10</v>
      </c>
      <c r="AZ249" s="48">
        <v>860</v>
      </c>
      <c r="BA249" s="44">
        <v>50</v>
      </c>
      <c r="BB249" s="44">
        <v>170</v>
      </c>
      <c r="BC249" s="57">
        <v>30</v>
      </c>
      <c r="BD249" s="57" t="s">
        <v>1240</v>
      </c>
      <c r="BE249" s="57">
        <v>4.6000000000000001E-4</v>
      </c>
      <c r="BF249" s="57">
        <v>2.0000000000000002E-5</v>
      </c>
      <c r="BG249" s="61">
        <v>100</v>
      </c>
      <c r="BH249" s="61">
        <v>12500</v>
      </c>
      <c r="BI249" s="61">
        <v>6.4000000000000001E-2</v>
      </c>
      <c r="BJ249" s="61">
        <v>6.4000000000000001E-2</v>
      </c>
      <c r="BK249" s="65" t="s">
        <v>790</v>
      </c>
      <c r="BL249" s="65" t="s">
        <v>1146</v>
      </c>
      <c r="BM249" s="65" t="s">
        <v>790</v>
      </c>
      <c r="BN249" s="65"/>
    </row>
    <row r="250" spans="1:66" ht="35.1" customHeight="1" x14ac:dyDescent="0.2">
      <c r="A250" s="35" t="s">
        <v>203</v>
      </c>
      <c r="B250" s="137"/>
      <c r="C250" s="34" t="s">
        <v>257</v>
      </c>
      <c r="D250" s="34" t="s">
        <v>1406</v>
      </c>
      <c r="E250" s="135">
        <v>1199</v>
      </c>
      <c r="F250" s="22">
        <v>16</v>
      </c>
      <c r="G250" s="22" t="s">
        <v>431</v>
      </c>
      <c r="H250" s="22">
        <v>16</v>
      </c>
      <c r="I250" s="22" t="s">
        <v>431</v>
      </c>
      <c r="J250" s="142">
        <v>16</v>
      </c>
      <c r="K250" s="142" t="s">
        <v>431</v>
      </c>
      <c r="L250" s="142"/>
      <c r="M250" s="142" t="s">
        <v>1228</v>
      </c>
      <c r="N250" s="165" t="s">
        <v>276</v>
      </c>
      <c r="O250" s="22" t="s">
        <v>634</v>
      </c>
      <c r="P250" s="22" t="s">
        <v>634</v>
      </c>
      <c r="Q250" s="22" t="str">
        <f>IFERROR(VLOOKUP(A250,'[1]Compil Arr.Eval+Surv'!$C$2:$M$187,11,FALSE),"")</f>
        <v/>
      </c>
      <c r="R250" s="98"/>
      <c r="S250" s="98" t="s">
        <v>1115</v>
      </c>
      <c r="T250" s="98" t="str">
        <f>IF(J250&lt;&gt;"","Etat chimique",IFERROR(VLOOKUP(A250,'[1]Compil Arr.Eval+Surv'!$C$2:$M$187,11,FALSE),""))</f>
        <v>Etat chimique</v>
      </c>
      <c r="U250" s="39" t="s">
        <v>748</v>
      </c>
      <c r="V250" s="39" t="s">
        <v>748</v>
      </c>
      <c r="W250" s="39">
        <v>0.5</v>
      </c>
      <c r="X250" s="39">
        <v>0.05</v>
      </c>
      <c r="Y250" s="39" t="s">
        <v>1241</v>
      </c>
      <c r="Z250" s="39" t="s">
        <v>790</v>
      </c>
      <c r="AA250" s="42" t="s">
        <v>1522</v>
      </c>
      <c r="AB250" s="42" t="s">
        <v>1128</v>
      </c>
      <c r="AC250" s="42" t="s">
        <v>929</v>
      </c>
      <c r="AD250" s="86" t="s">
        <v>276</v>
      </c>
      <c r="AE250" s="86" t="s">
        <v>748</v>
      </c>
      <c r="AF250" s="86" t="s">
        <v>748</v>
      </c>
      <c r="AG250" s="86" t="s">
        <v>748</v>
      </c>
      <c r="AH250" s="86">
        <v>0.5</v>
      </c>
      <c r="AI250" s="86" t="s">
        <v>748</v>
      </c>
      <c r="AJ250" s="86" t="s">
        <v>748</v>
      </c>
      <c r="AK250" s="86" t="s">
        <v>748</v>
      </c>
      <c r="AL250" s="86" t="s">
        <v>748</v>
      </c>
      <c r="AM250" s="86" t="s">
        <v>791</v>
      </c>
      <c r="AN250" s="86" t="s">
        <v>748</v>
      </c>
      <c r="AO250" s="86" t="s">
        <v>748</v>
      </c>
      <c r="AP250" s="86" t="s">
        <v>1241</v>
      </c>
      <c r="AQ250" s="70">
        <v>10</v>
      </c>
      <c r="AR250" s="70">
        <v>1.2999999999999999E-2</v>
      </c>
      <c r="AS250" s="70">
        <v>10</v>
      </c>
      <c r="AT250" s="70">
        <v>0.5</v>
      </c>
      <c r="AU250" s="55">
        <v>100</v>
      </c>
      <c r="AV250" s="55">
        <v>1.2999999999999999E-3</v>
      </c>
      <c r="AW250" s="55" t="s">
        <v>790</v>
      </c>
      <c r="AX250" s="55" t="s">
        <v>791</v>
      </c>
      <c r="AY250" s="48" t="s">
        <v>789</v>
      </c>
      <c r="AZ250" s="48">
        <v>16.899999999999999</v>
      </c>
      <c r="BA250" s="44" t="s">
        <v>789</v>
      </c>
      <c r="BB250" s="44">
        <v>16.899999999999999</v>
      </c>
      <c r="BC250" s="57">
        <v>30</v>
      </c>
      <c r="BD250" s="57" t="s">
        <v>1244</v>
      </c>
      <c r="BE250" s="57">
        <v>2.19E-5</v>
      </c>
      <c r="BF250" s="57">
        <v>2.7E-6</v>
      </c>
      <c r="BG250" s="61" t="s">
        <v>1113</v>
      </c>
      <c r="BH250" s="61">
        <v>19.63</v>
      </c>
      <c r="BI250" s="61">
        <v>5.2500000000000002E-5</v>
      </c>
      <c r="BJ250" s="61">
        <v>5.2500000000000002E-5</v>
      </c>
      <c r="BK250" s="65" t="s">
        <v>790</v>
      </c>
      <c r="BL250" s="65">
        <v>0.1</v>
      </c>
      <c r="BM250" s="65" t="s">
        <v>1140</v>
      </c>
      <c r="BN250" s="65" t="s">
        <v>1517</v>
      </c>
    </row>
    <row r="251" spans="1:66" ht="35.1" customHeight="1" x14ac:dyDescent="0.2">
      <c r="A251" s="35" t="s">
        <v>204</v>
      </c>
      <c r="B251" s="137"/>
      <c r="C251" s="34" t="s">
        <v>258</v>
      </c>
      <c r="D251" s="34" t="s">
        <v>1407</v>
      </c>
      <c r="E251" s="135">
        <v>1652</v>
      </c>
      <c r="F251" s="22">
        <v>17</v>
      </c>
      <c r="G251" s="22" t="s">
        <v>431</v>
      </c>
      <c r="H251" s="22">
        <v>17</v>
      </c>
      <c r="I251" s="22" t="s">
        <v>431</v>
      </c>
      <c r="J251" s="142">
        <v>17</v>
      </c>
      <c r="K251" s="142" t="s">
        <v>431</v>
      </c>
      <c r="L251" s="142"/>
      <c r="M251" s="142" t="s">
        <v>1228</v>
      </c>
      <c r="N251" s="165" t="s">
        <v>276</v>
      </c>
      <c r="O251" s="22" t="s">
        <v>634</v>
      </c>
      <c r="P251" s="22" t="s">
        <v>634</v>
      </c>
      <c r="Q251" s="22" t="str">
        <f>IFERROR(VLOOKUP(A251,'[1]Compil Arr.Eval+Surv'!$C$2:$M$187,11,FALSE),"")</f>
        <v/>
      </c>
      <c r="R251" s="98"/>
      <c r="S251" s="98" t="s">
        <v>1114</v>
      </c>
      <c r="T251" s="98" t="str">
        <f>IF(J251&lt;&gt;"","Etat chimique",IFERROR(VLOOKUP(A251,'[1]Compil Arr.Eval+Surv'!$C$2:$M$187,11,FALSE),""))</f>
        <v>Etat chimique</v>
      </c>
      <c r="U251" s="39">
        <v>9.5E-4</v>
      </c>
      <c r="V251" s="39">
        <v>9.5E-4</v>
      </c>
      <c r="W251" s="39">
        <v>0.6</v>
      </c>
      <c r="X251" s="39">
        <v>0.06</v>
      </c>
      <c r="Y251" s="39">
        <v>21</v>
      </c>
      <c r="Z251" s="39" t="s">
        <v>790</v>
      </c>
      <c r="AA251" s="42" t="s">
        <v>1522</v>
      </c>
      <c r="AB251" s="42" t="s">
        <v>1145</v>
      </c>
      <c r="AC251" s="42" t="s">
        <v>929</v>
      </c>
      <c r="AD251" s="86" t="s">
        <v>276</v>
      </c>
      <c r="AE251" s="86">
        <v>1.1000000000000001E-3</v>
      </c>
      <c r="AF251" s="86" t="s">
        <v>1234</v>
      </c>
      <c r="AG251" s="86">
        <v>1.1000000000000001E-3</v>
      </c>
      <c r="AH251" s="86">
        <v>0.59</v>
      </c>
      <c r="AI251" s="86">
        <v>4.3E-3</v>
      </c>
      <c r="AJ251" s="86" t="s">
        <v>1211</v>
      </c>
      <c r="AK251" s="86">
        <v>9.5E-4</v>
      </c>
      <c r="AL251" s="86" t="s">
        <v>1211</v>
      </c>
      <c r="AM251" s="86">
        <v>0.59</v>
      </c>
      <c r="AN251" s="86">
        <v>9.5E-4</v>
      </c>
      <c r="AO251" s="86" t="s">
        <v>1211</v>
      </c>
      <c r="AP251" s="86" t="s">
        <v>1243</v>
      </c>
      <c r="AQ251" s="70">
        <v>10</v>
      </c>
      <c r="AR251" s="70">
        <v>0.44</v>
      </c>
      <c r="AS251" s="70">
        <v>100</v>
      </c>
      <c r="AT251" s="70">
        <v>0.59</v>
      </c>
      <c r="AU251" s="55">
        <v>100</v>
      </c>
      <c r="AV251" s="55">
        <v>4.3999999999999997E-2</v>
      </c>
      <c r="AW251" s="55">
        <v>1000</v>
      </c>
      <c r="AX251" s="55">
        <v>5.8999999999999997E-2</v>
      </c>
      <c r="AY251" s="48" t="s">
        <v>789</v>
      </c>
      <c r="AZ251" s="48">
        <v>493</v>
      </c>
      <c r="BA251" s="44" t="s">
        <v>789</v>
      </c>
      <c r="BB251" s="44">
        <v>493</v>
      </c>
      <c r="BC251" s="57">
        <v>100</v>
      </c>
      <c r="BD251" s="57" t="s">
        <v>1242</v>
      </c>
      <c r="BE251" s="57">
        <v>4.3E-3</v>
      </c>
      <c r="BF251" s="57">
        <v>9.5E-4</v>
      </c>
      <c r="BG251" s="61" t="s">
        <v>1113</v>
      </c>
      <c r="BH251" s="61">
        <v>24.52</v>
      </c>
      <c r="BI251" s="61">
        <v>1.1000000000000001E-3</v>
      </c>
      <c r="BJ251" s="61">
        <v>1.1000000000000001E-3</v>
      </c>
      <c r="BK251" s="65" t="s">
        <v>790</v>
      </c>
      <c r="BL251" s="65">
        <v>0.1</v>
      </c>
      <c r="BM251" s="65" t="s">
        <v>1245</v>
      </c>
      <c r="BN251" s="65"/>
    </row>
    <row r="252" spans="1:66" ht="35.1" customHeight="1" x14ac:dyDescent="0.2">
      <c r="A252" s="35" t="s">
        <v>557</v>
      </c>
      <c r="B252" s="137"/>
      <c r="C252" s="34" t="s">
        <v>663</v>
      </c>
      <c r="D252" s="34" t="s">
        <v>1408</v>
      </c>
      <c r="E252" s="135">
        <v>5537</v>
      </c>
      <c r="F252" s="22">
        <v>18</v>
      </c>
      <c r="G252" s="22" t="s">
        <v>431</v>
      </c>
      <c r="H252" s="22">
        <v>18</v>
      </c>
      <c r="I252" s="22" t="s">
        <v>431</v>
      </c>
      <c r="J252" s="142">
        <v>18</v>
      </c>
      <c r="K252" s="142" t="s">
        <v>431</v>
      </c>
      <c r="L252" s="142"/>
      <c r="M252" s="142" t="s">
        <v>1228</v>
      </c>
      <c r="N252" s="165" t="s">
        <v>276</v>
      </c>
      <c r="O252" s="22" t="s">
        <v>634</v>
      </c>
      <c r="P252" s="22" t="s">
        <v>634</v>
      </c>
      <c r="Q252" s="22" t="str">
        <f>IFERROR(VLOOKUP(A252,'[1]Compil Arr.Eval+Surv'!$C$2:$M$187,11,FALSE),"")</f>
        <v/>
      </c>
      <c r="R252" s="98"/>
      <c r="S252" s="98" t="s">
        <v>1262</v>
      </c>
      <c r="T252" s="98" t="str">
        <f>IF(J252&lt;&gt;"","Etat chimique",IFERROR(VLOOKUP(A252,'[1]Compil Arr.Eval+Surv'!$C$2:$M$187,11,FALSE),""))</f>
        <v>Etat chimique</v>
      </c>
      <c r="U252" s="39">
        <v>0.02</v>
      </c>
      <c r="V252" s="39">
        <v>2E-3</v>
      </c>
      <c r="W252" s="39">
        <v>0.04</v>
      </c>
      <c r="X252" s="39">
        <v>0.02</v>
      </c>
      <c r="Y252" s="39" t="s">
        <v>818</v>
      </c>
      <c r="Z252" s="39" t="s">
        <v>790</v>
      </c>
      <c r="AA252" s="42" t="s">
        <v>1522</v>
      </c>
      <c r="AB252" s="42" t="s">
        <v>890</v>
      </c>
      <c r="AC252" s="42" t="s">
        <v>929</v>
      </c>
      <c r="AD252" s="86" t="s">
        <v>1251</v>
      </c>
      <c r="AE252" s="86">
        <v>0.02</v>
      </c>
      <c r="AF252" s="86" t="s">
        <v>854</v>
      </c>
      <c r="AG252" s="86">
        <v>0.02</v>
      </c>
      <c r="AH252" s="86">
        <v>0.04</v>
      </c>
      <c r="AI252" s="86">
        <v>0.02</v>
      </c>
      <c r="AJ252" s="86" t="s">
        <v>854</v>
      </c>
      <c r="AK252" s="86">
        <v>2E-3</v>
      </c>
      <c r="AL252" s="86" t="s">
        <v>854</v>
      </c>
      <c r="AM252" s="86" t="s">
        <v>791</v>
      </c>
      <c r="AN252" s="86">
        <v>2E-3</v>
      </c>
      <c r="AO252" s="86" t="s">
        <v>854</v>
      </c>
      <c r="AP252" s="86" t="s">
        <v>818</v>
      </c>
      <c r="AQ252" s="70">
        <v>10</v>
      </c>
      <c r="AR252" s="70">
        <v>0.02</v>
      </c>
      <c r="AS252" s="70">
        <v>50</v>
      </c>
      <c r="AT252" s="70">
        <v>0.04</v>
      </c>
      <c r="AU252" s="55">
        <v>100</v>
      </c>
      <c r="AV252" s="55">
        <v>2E-3</v>
      </c>
      <c r="AW252" s="55" t="s">
        <v>790</v>
      </c>
      <c r="AX252" s="55" t="s">
        <v>791</v>
      </c>
      <c r="AY252" s="48" t="s">
        <v>789</v>
      </c>
      <c r="AZ252" s="48">
        <v>10.3</v>
      </c>
      <c r="BA252" s="44" t="s">
        <v>789</v>
      </c>
      <c r="BB252" s="44">
        <v>1.1000000000000001</v>
      </c>
      <c r="BC252" s="57">
        <v>30</v>
      </c>
      <c r="BD252" s="57">
        <v>33</v>
      </c>
      <c r="BE252" s="57">
        <v>2.5999999999999999E-2</v>
      </c>
      <c r="BF252" s="57">
        <v>2.5999999999999999E-2</v>
      </c>
      <c r="BG252" s="61">
        <v>500</v>
      </c>
      <c r="BH252" s="61">
        <v>61</v>
      </c>
      <c r="BI252" s="61">
        <v>4.7E-2</v>
      </c>
      <c r="BJ252" s="61">
        <v>4.7E-2</v>
      </c>
      <c r="BK252" s="65" t="s">
        <v>790</v>
      </c>
      <c r="BL252" s="65">
        <v>0.1</v>
      </c>
      <c r="BM252" s="65" t="s">
        <v>1140</v>
      </c>
      <c r="BN252" s="65" t="s">
        <v>1517</v>
      </c>
    </row>
    <row r="253" spans="1:66" ht="35.1" customHeight="1" x14ac:dyDescent="0.2">
      <c r="A253" s="18" t="s">
        <v>205</v>
      </c>
      <c r="B253" s="121"/>
      <c r="C253" s="18" t="s">
        <v>259</v>
      </c>
      <c r="D253" s="18" t="s">
        <v>259</v>
      </c>
      <c r="E253" s="123">
        <v>1200</v>
      </c>
      <c r="F253" s="22"/>
      <c r="G253" s="22"/>
      <c r="H253" s="22"/>
      <c r="I253" s="22"/>
      <c r="J253" s="142"/>
      <c r="K253" s="142"/>
      <c r="L253" s="142"/>
      <c r="M253" s="142"/>
      <c r="N253" s="165"/>
      <c r="O253" s="22"/>
      <c r="P253" s="22"/>
      <c r="Q253" s="22" t="str">
        <f>IFERROR(VLOOKUP(A253,'[1]Compil Arr.Eval+Surv'!$C$2:$M$187,11,FALSE),"")</f>
        <v/>
      </c>
      <c r="R253" s="98"/>
      <c r="S253" s="98"/>
      <c r="T253" s="98"/>
      <c r="U253" s="39" t="s">
        <v>1246</v>
      </c>
      <c r="V253" s="39" t="s">
        <v>1246</v>
      </c>
      <c r="W253" s="39" t="s">
        <v>1246</v>
      </c>
      <c r="X253" s="39" t="s">
        <v>1246</v>
      </c>
      <c r="Y253" s="39" t="s">
        <v>1246</v>
      </c>
      <c r="Z253" s="39" t="s">
        <v>790</v>
      </c>
      <c r="AA253" s="42" t="s">
        <v>1259</v>
      </c>
      <c r="AB253" s="42" t="s">
        <v>890</v>
      </c>
      <c r="AC253" s="42" t="s">
        <v>929</v>
      </c>
      <c r="AD253" s="86" t="s">
        <v>276</v>
      </c>
      <c r="AE253" s="86" t="s">
        <v>853</v>
      </c>
      <c r="AF253" s="86" t="s">
        <v>853</v>
      </c>
      <c r="AG253" s="86" t="s">
        <v>853</v>
      </c>
      <c r="AH253" s="86" t="s">
        <v>853</v>
      </c>
      <c r="AI253" s="86" t="s">
        <v>853</v>
      </c>
      <c r="AJ253" s="86" t="s">
        <v>853</v>
      </c>
      <c r="AK253" s="86" t="s">
        <v>853</v>
      </c>
      <c r="AL253" s="86" t="s">
        <v>853</v>
      </c>
      <c r="AM253" s="86" t="s">
        <v>853</v>
      </c>
      <c r="AN253" s="86" t="s">
        <v>853</v>
      </c>
      <c r="AO253" s="86" t="s">
        <v>853</v>
      </c>
      <c r="AP253" s="86" t="s">
        <v>853</v>
      </c>
      <c r="AQ253" s="69" t="s">
        <v>853</v>
      </c>
      <c r="AR253" s="70" t="s">
        <v>853</v>
      </c>
      <c r="AS253" s="70" t="s">
        <v>853</v>
      </c>
      <c r="AT253" s="70" t="s">
        <v>853</v>
      </c>
      <c r="AU253" s="52" t="s">
        <v>853</v>
      </c>
      <c r="AV253" s="52" t="s">
        <v>853</v>
      </c>
      <c r="AW253" s="52" t="s">
        <v>853</v>
      </c>
      <c r="AX253" s="52" t="s">
        <v>853</v>
      </c>
      <c r="AY253" s="48" t="s">
        <v>853</v>
      </c>
      <c r="AZ253" s="48" t="s">
        <v>853</v>
      </c>
      <c r="BA253" s="44" t="s">
        <v>853</v>
      </c>
      <c r="BB253" s="44" t="s">
        <v>853</v>
      </c>
      <c r="BC253" s="57" t="s">
        <v>853</v>
      </c>
      <c r="BD253" s="75" t="s">
        <v>853</v>
      </c>
      <c r="BE253" s="57" t="s">
        <v>853</v>
      </c>
      <c r="BF253" s="57" t="s">
        <v>853</v>
      </c>
      <c r="BG253" s="61" t="s">
        <v>853</v>
      </c>
      <c r="BH253" s="61" t="s">
        <v>853</v>
      </c>
      <c r="BI253" s="82" t="s">
        <v>853</v>
      </c>
      <c r="BJ253" s="82" t="s">
        <v>853</v>
      </c>
      <c r="BK253" s="65" t="s">
        <v>853</v>
      </c>
      <c r="BL253" s="65" t="s">
        <v>853</v>
      </c>
      <c r="BM253" s="65" t="s">
        <v>853</v>
      </c>
      <c r="BN253" s="65"/>
    </row>
    <row r="254" spans="1:66" ht="35.1" customHeight="1" x14ac:dyDescent="0.2">
      <c r="A254" s="18" t="s">
        <v>206</v>
      </c>
      <c r="B254" s="121"/>
      <c r="C254" s="18" t="s">
        <v>260</v>
      </c>
      <c r="D254" s="18" t="s">
        <v>260</v>
      </c>
      <c r="E254" s="123">
        <v>1201</v>
      </c>
      <c r="F254" s="22"/>
      <c r="G254" s="22"/>
      <c r="H254" s="22"/>
      <c r="I254" s="22"/>
      <c r="J254" s="142"/>
      <c r="K254" s="142"/>
      <c r="L254" s="142"/>
      <c r="M254" s="142"/>
      <c r="N254" s="165"/>
      <c r="O254" s="22"/>
      <c r="P254" s="22"/>
      <c r="Q254" s="22" t="str">
        <f>IFERROR(VLOOKUP(A254,'[1]Compil Arr.Eval+Surv'!$C$2:$M$187,11,FALSE),"")</f>
        <v/>
      </c>
      <c r="R254" s="98"/>
      <c r="S254" s="98"/>
      <c r="T254" s="98"/>
      <c r="U254" s="39" t="s">
        <v>1246</v>
      </c>
      <c r="V254" s="39" t="s">
        <v>1246</v>
      </c>
      <c r="W254" s="39" t="s">
        <v>1246</v>
      </c>
      <c r="X254" s="39" t="s">
        <v>1246</v>
      </c>
      <c r="Y254" s="39" t="s">
        <v>1246</v>
      </c>
      <c r="Z254" s="39" t="s">
        <v>790</v>
      </c>
      <c r="AA254" s="42" t="s">
        <v>1259</v>
      </c>
      <c r="AB254" s="42" t="s">
        <v>890</v>
      </c>
      <c r="AC254" s="42" t="s">
        <v>929</v>
      </c>
      <c r="AD254" s="86" t="s">
        <v>276</v>
      </c>
      <c r="AE254" s="86" t="s">
        <v>853</v>
      </c>
      <c r="AF254" s="86" t="s">
        <v>853</v>
      </c>
      <c r="AG254" s="86" t="s">
        <v>853</v>
      </c>
      <c r="AH254" s="86" t="s">
        <v>853</v>
      </c>
      <c r="AI254" s="86" t="s">
        <v>853</v>
      </c>
      <c r="AJ254" s="86" t="s">
        <v>853</v>
      </c>
      <c r="AK254" s="86" t="s">
        <v>853</v>
      </c>
      <c r="AL254" s="86" t="s">
        <v>853</v>
      </c>
      <c r="AM254" s="86" t="s">
        <v>853</v>
      </c>
      <c r="AN254" s="86" t="s">
        <v>853</v>
      </c>
      <c r="AO254" s="86" t="s">
        <v>853</v>
      </c>
      <c r="AP254" s="86" t="s">
        <v>853</v>
      </c>
      <c r="AQ254" s="69" t="s">
        <v>853</v>
      </c>
      <c r="AR254" s="70" t="s">
        <v>853</v>
      </c>
      <c r="AS254" s="70" t="s">
        <v>853</v>
      </c>
      <c r="AT254" s="70" t="s">
        <v>853</v>
      </c>
      <c r="AU254" s="52" t="s">
        <v>853</v>
      </c>
      <c r="AV254" s="52" t="s">
        <v>853</v>
      </c>
      <c r="AW254" s="52" t="s">
        <v>853</v>
      </c>
      <c r="AX254" s="52" t="s">
        <v>853</v>
      </c>
      <c r="AY254" s="48" t="s">
        <v>853</v>
      </c>
      <c r="AZ254" s="48" t="s">
        <v>853</v>
      </c>
      <c r="BA254" s="44" t="s">
        <v>853</v>
      </c>
      <c r="BB254" s="44" t="s">
        <v>853</v>
      </c>
      <c r="BC254" s="57" t="s">
        <v>853</v>
      </c>
      <c r="BD254" s="75" t="s">
        <v>853</v>
      </c>
      <c r="BE254" s="57" t="s">
        <v>853</v>
      </c>
      <c r="BF254" s="57" t="s">
        <v>853</v>
      </c>
      <c r="BG254" s="61" t="s">
        <v>853</v>
      </c>
      <c r="BH254" s="61" t="s">
        <v>853</v>
      </c>
      <c r="BI254" s="82" t="s">
        <v>853</v>
      </c>
      <c r="BJ254" s="82" t="s">
        <v>853</v>
      </c>
      <c r="BK254" s="65" t="s">
        <v>853</v>
      </c>
      <c r="BL254" s="65" t="s">
        <v>853</v>
      </c>
      <c r="BM254" s="65" t="s">
        <v>853</v>
      </c>
      <c r="BN254" s="65"/>
    </row>
    <row r="255" spans="1:66" ht="35.1" customHeight="1" x14ac:dyDescent="0.2">
      <c r="A255" s="18" t="s">
        <v>207</v>
      </c>
      <c r="B255" s="121"/>
      <c r="C255" s="18" t="s">
        <v>261</v>
      </c>
      <c r="D255" s="18" t="s">
        <v>261</v>
      </c>
      <c r="E255" s="123">
        <v>1202</v>
      </c>
      <c r="F255" s="22"/>
      <c r="G255" s="22"/>
      <c r="H255" s="22"/>
      <c r="I255" s="22"/>
      <c r="J255" s="142"/>
      <c r="K255" s="142"/>
      <c r="L255" s="142"/>
      <c r="M255" s="142"/>
      <c r="N255" s="165"/>
      <c r="O255" s="22"/>
      <c r="P255" s="22"/>
      <c r="Q255" s="22" t="str">
        <f>IFERROR(VLOOKUP(A255,'[1]Compil Arr.Eval+Surv'!$C$2:$M$187,11,FALSE),"")</f>
        <v/>
      </c>
      <c r="R255" s="98"/>
      <c r="S255" s="98"/>
      <c r="T255" s="98"/>
      <c r="U255" s="39" t="s">
        <v>1246</v>
      </c>
      <c r="V255" s="39" t="s">
        <v>1246</v>
      </c>
      <c r="W255" s="39" t="s">
        <v>1246</v>
      </c>
      <c r="X255" s="39" t="s">
        <v>1246</v>
      </c>
      <c r="Y255" s="39" t="s">
        <v>1246</v>
      </c>
      <c r="Z255" s="39" t="s">
        <v>790</v>
      </c>
      <c r="AA255" s="42" t="s">
        <v>1259</v>
      </c>
      <c r="AB255" s="42" t="s">
        <v>890</v>
      </c>
      <c r="AC255" s="42" t="s">
        <v>929</v>
      </c>
      <c r="AD255" s="86" t="s">
        <v>276</v>
      </c>
      <c r="AE255" s="86" t="s">
        <v>853</v>
      </c>
      <c r="AF255" s="86" t="s">
        <v>853</v>
      </c>
      <c r="AG255" s="86" t="s">
        <v>853</v>
      </c>
      <c r="AH255" s="86" t="s">
        <v>853</v>
      </c>
      <c r="AI255" s="86" t="s">
        <v>853</v>
      </c>
      <c r="AJ255" s="86" t="s">
        <v>853</v>
      </c>
      <c r="AK255" s="86" t="s">
        <v>853</v>
      </c>
      <c r="AL255" s="86" t="s">
        <v>853</v>
      </c>
      <c r="AM255" s="86" t="s">
        <v>853</v>
      </c>
      <c r="AN255" s="86" t="s">
        <v>853</v>
      </c>
      <c r="AO255" s="86" t="s">
        <v>853</v>
      </c>
      <c r="AP255" s="86" t="s">
        <v>853</v>
      </c>
      <c r="AQ255" s="69" t="s">
        <v>853</v>
      </c>
      <c r="AR255" s="70" t="s">
        <v>853</v>
      </c>
      <c r="AS255" s="70" t="s">
        <v>853</v>
      </c>
      <c r="AT255" s="70" t="s">
        <v>853</v>
      </c>
      <c r="AU255" s="52" t="s">
        <v>853</v>
      </c>
      <c r="AV255" s="52" t="s">
        <v>853</v>
      </c>
      <c r="AW255" s="52" t="s">
        <v>853</v>
      </c>
      <c r="AX255" s="52" t="s">
        <v>853</v>
      </c>
      <c r="AY255" s="48" t="s">
        <v>853</v>
      </c>
      <c r="AZ255" s="48" t="s">
        <v>853</v>
      </c>
      <c r="BA255" s="44" t="s">
        <v>853</v>
      </c>
      <c r="BB255" s="44" t="s">
        <v>853</v>
      </c>
      <c r="BC255" s="57" t="s">
        <v>853</v>
      </c>
      <c r="BD255" s="75" t="s">
        <v>853</v>
      </c>
      <c r="BE255" s="57" t="s">
        <v>853</v>
      </c>
      <c r="BF255" s="57" t="s">
        <v>853</v>
      </c>
      <c r="BG255" s="61" t="s">
        <v>853</v>
      </c>
      <c r="BH255" s="61" t="s">
        <v>853</v>
      </c>
      <c r="BI255" s="82" t="s">
        <v>853</v>
      </c>
      <c r="BJ255" s="82" t="s">
        <v>853</v>
      </c>
      <c r="BK255" s="65" t="s">
        <v>853</v>
      </c>
      <c r="BL255" s="65" t="s">
        <v>853</v>
      </c>
      <c r="BM255" s="65" t="s">
        <v>853</v>
      </c>
      <c r="BN255" s="65"/>
    </row>
    <row r="256" spans="1:66" ht="35.1" customHeight="1" x14ac:dyDescent="0.2">
      <c r="A256" s="33" t="s">
        <v>365</v>
      </c>
      <c r="B256" s="125"/>
      <c r="C256" s="33" t="s">
        <v>366</v>
      </c>
      <c r="D256" s="33" t="s">
        <v>1409</v>
      </c>
      <c r="E256" s="126">
        <v>1656</v>
      </c>
      <c r="F256" s="22"/>
      <c r="G256" s="22"/>
      <c r="H256" s="22"/>
      <c r="I256" s="22"/>
      <c r="J256" s="142"/>
      <c r="K256" s="142"/>
      <c r="L256" s="142"/>
      <c r="M256" s="142"/>
      <c r="N256" s="165"/>
      <c r="O256" s="22"/>
      <c r="P256" s="22"/>
      <c r="Q256" s="22" t="str">
        <f>IFERROR(VLOOKUP(A256,'[1]Compil Arr.Eval+Surv'!$C$2:$M$187,11,FALSE),"")</f>
        <v/>
      </c>
      <c r="R256" s="98"/>
      <c r="S256" s="98"/>
      <c r="T256" s="98" t="str">
        <f>IF(J256&lt;&gt;"","Etat chimique",IFERROR(VLOOKUP(A256,'[1]Compil Arr.Eval+Surv'!$C$2:$M$187,11,FALSE),""))</f>
        <v/>
      </c>
      <c r="U256" s="39" t="s">
        <v>790</v>
      </c>
      <c r="V256" s="39" t="s">
        <v>790</v>
      </c>
      <c r="W256" s="39" t="s">
        <v>790</v>
      </c>
      <c r="X256" s="39" t="s">
        <v>790</v>
      </c>
      <c r="Y256" s="39" t="s">
        <v>790</v>
      </c>
      <c r="Z256" s="39" t="s">
        <v>790</v>
      </c>
      <c r="AA256" s="42" t="s">
        <v>928</v>
      </c>
      <c r="AB256" s="42" t="s">
        <v>914</v>
      </c>
      <c r="AC256" s="42">
        <v>40088</v>
      </c>
      <c r="AD256" s="86" t="s">
        <v>276</v>
      </c>
      <c r="AE256" s="86">
        <v>3.6014492753623185E-3</v>
      </c>
      <c r="AF256" s="86" t="s">
        <v>1234</v>
      </c>
      <c r="AG256" s="86">
        <v>3.6014492753623185E-3</v>
      </c>
      <c r="AH256" s="86">
        <v>9.8000000000000007</v>
      </c>
      <c r="AI256" s="86">
        <v>9.2499999999999999E-2</v>
      </c>
      <c r="AJ256" s="86" t="s">
        <v>1211</v>
      </c>
      <c r="AK256" s="86" t="s">
        <v>791</v>
      </c>
      <c r="AL256" s="86" t="s">
        <v>790</v>
      </c>
      <c r="AM256" s="86" t="s">
        <v>791</v>
      </c>
      <c r="AN256" s="86" t="s">
        <v>275</v>
      </c>
      <c r="AO256" s="86" t="s">
        <v>790</v>
      </c>
      <c r="AP256" s="86" t="s">
        <v>818</v>
      </c>
      <c r="AQ256" s="71">
        <v>1000</v>
      </c>
      <c r="AR256" s="72">
        <v>0.98</v>
      </c>
      <c r="AS256" s="72">
        <v>100</v>
      </c>
      <c r="AT256" s="72">
        <v>9.8000000000000007</v>
      </c>
      <c r="AU256" s="55" t="s">
        <v>790</v>
      </c>
      <c r="AV256" s="55" t="s">
        <v>791</v>
      </c>
      <c r="AW256" s="55" t="s">
        <v>790</v>
      </c>
      <c r="AX256" s="55" t="s">
        <v>791</v>
      </c>
      <c r="AY256" s="48" t="s">
        <v>789</v>
      </c>
      <c r="AZ256" s="48">
        <v>108.78</v>
      </c>
      <c r="BA256" s="44" t="s">
        <v>789</v>
      </c>
      <c r="BB256" s="44" t="s">
        <v>275</v>
      </c>
      <c r="BC256" s="57">
        <v>90</v>
      </c>
      <c r="BD256" s="76">
        <v>111</v>
      </c>
      <c r="BE256" s="130">
        <v>9.2499999999999999E-2</v>
      </c>
      <c r="BF256" s="130">
        <v>9.2499999999999999E-2</v>
      </c>
      <c r="BG256" s="61">
        <v>1000</v>
      </c>
      <c r="BH256" s="79">
        <v>4.3217391304347821</v>
      </c>
      <c r="BI256" s="82">
        <v>3.6014492753623185E-3</v>
      </c>
      <c r="BJ256" s="82">
        <v>3.6014492753623185E-3</v>
      </c>
      <c r="BK256" s="65">
        <v>1000</v>
      </c>
      <c r="BL256" s="65">
        <v>0.248</v>
      </c>
      <c r="BM256" s="65" t="s">
        <v>1156</v>
      </c>
      <c r="BN256" s="65"/>
    </row>
    <row r="257" spans="1:66" ht="35.1" customHeight="1" x14ac:dyDescent="0.2">
      <c r="A257" s="33" t="s">
        <v>104</v>
      </c>
      <c r="B257" s="125"/>
      <c r="C257" s="33" t="s">
        <v>42</v>
      </c>
      <c r="D257" s="33" t="s">
        <v>42</v>
      </c>
      <c r="E257" s="126">
        <v>1405</v>
      </c>
      <c r="F257" s="22"/>
      <c r="G257" s="22"/>
      <c r="H257" s="22"/>
      <c r="I257" s="22"/>
      <c r="J257" s="142"/>
      <c r="K257" s="142"/>
      <c r="L257" s="142"/>
      <c r="M257" s="142"/>
      <c r="N257" s="165"/>
      <c r="O257" s="22"/>
      <c r="P257" s="22"/>
      <c r="Q257" s="22" t="str">
        <f>IFERROR(VLOOKUP(A257,'[1]Compil Arr.Eval+Surv'!$C$2:$M$187,11,FALSE),"")</f>
        <v/>
      </c>
      <c r="R257" s="98"/>
      <c r="S257" s="98"/>
      <c r="T257" s="98" t="str">
        <f>IF(J257&lt;&gt;"","Etat chimique",IFERROR(VLOOKUP(A257,'[1]Compil Arr.Eval+Surv'!$C$2:$M$187,11,FALSE),""))</f>
        <v/>
      </c>
      <c r="U257" s="39" t="s">
        <v>790</v>
      </c>
      <c r="V257" s="39" t="s">
        <v>790</v>
      </c>
      <c r="W257" s="39" t="s">
        <v>790</v>
      </c>
      <c r="X257" s="39" t="s">
        <v>790</v>
      </c>
      <c r="Y257" s="39" t="s">
        <v>790</v>
      </c>
      <c r="Z257" s="39" t="s">
        <v>790</v>
      </c>
      <c r="AA257" s="42" t="s">
        <v>928</v>
      </c>
      <c r="AB257" s="42" t="s">
        <v>916</v>
      </c>
      <c r="AC257" s="42">
        <v>40704</v>
      </c>
      <c r="AD257" s="86" t="s">
        <v>276</v>
      </c>
      <c r="AE257" s="86">
        <v>0.67475728155339809</v>
      </c>
      <c r="AF257" s="86" t="s">
        <v>1211</v>
      </c>
      <c r="AG257" s="86">
        <v>0.1</v>
      </c>
      <c r="AH257" s="86" t="s">
        <v>275</v>
      </c>
      <c r="AI257" s="86">
        <v>0.67475728155339809</v>
      </c>
      <c r="AJ257" s="86" t="s">
        <v>1211</v>
      </c>
      <c r="AK257" s="86">
        <v>0.22600000000000001</v>
      </c>
      <c r="AL257" s="86" t="s">
        <v>854</v>
      </c>
      <c r="AM257" s="86" t="s">
        <v>275</v>
      </c>
      <c r="AN257" s="86">
        <v>0.22600000000000001</v>
      </c>
      <c r="AO257" s="86" t="s">
        <v>854</v>
      </c>
      <c r="AP257" s="86" t="s">
        <v>818</v>
      </c>
      <c r="AQ257" s="71">
        <v>100</v>
      </c>
      <c r="AR257" s="72">
        <v>2.2599999999999998</v>
      </c>
      <c r="AS257" s="72" t="s">
        <v>790</v>
      </c>
      <c r="AT257" s="72" t="s">
        <v>275</v>
      </c>
      <c r="AU257" s="55">
        <v>1000</v>
      </c>
      <c r="AV257" s="55">
        <v>0.22600000000000001</v>
      </c>
      <c r="AW257" s="55" t="s">
        <v>790</v>
      </c>
      <c r="AX257" s="55" t="s">
        <v>275</v>
      </c>
      <c r="AY257" s="48" t="s">
        <v>789</v>
      </c>
      <c r="AZ257" s="48">
        <v>121.136</v>
      </c>
      <c r="BA257" s="44" t="s">
        <v>789</v>
      </c>
      <c r="BB257" s="44">
        <v>12.1136</v>
      </c>
      <c r="BC257" s="57">
        <v>30</v>
      </c>
      <c r="BD257" s="57">
        <v>278</v>
      </c>
      <c r="BE257" s="130">
        <v>0.67475728155339809</v>
      </c>
      <c r="BF257" s="130">
        <v>0.67475728155339809</v>
      </c>
      <c r="BG257" s="61">
        <v>100</v>
      </c>
      <c r="BH257" s="61">
        <v>304.3</v>
      </c>
      <c r="BI257" s="82">
        <v>0.73859223300970878</v>
      </c>
      <c r="BJ257" s="82">
        <v>0.73859223300970878</v>
      </c>
      <c r="BK257" s="65" t="s">
        <v>790</v>
      </c>
      <c r="BL257" s="65">
        <v>0.1</v>
      </c>
      <c r="BM257" s="65" t="s">
        <v>1140</v>
      </c>
      <c r="BN257" s="65" t="s">
        <v>1517</v>
      </c>
    </row>
    <row r="258" spans="1:66" ht="35.1" customHeight="1" x14ac:dyDescent="0.2">
      <c r="A258" s="33" t="s">
        <v>192</v>
      </c>
      <c r="B258" s="125"/>
      <c r="C258" s="33" t="s">
        <v>142</v>
      </c>
      <c r="D258" s="33" t="s">
        <v>142</v>
      </c>
      <c r="E258" s="126">
        <v>1545</v>
      </c>
      <c r="F258" s="22"/>
      <c r="G258" s="22"/>
      <c r="H258" s="22"/>
      <c r="I258" s="22"/>
      <c r="J258" s="142"/>
      <c r="K258" s="142"/>
      <c r="L258" s="142"/>
      <c r="M258" s="142"/>
      <c r="N258" s="165"/>
      <c r="O258" s="22"/>
      <c r="P258" s="22"/>
      <c r="Q258" s="22" t="str">
        <f>IFERROR(VLOOKUP(A258,'[1]Compil Arr.Eval+Surv'!$C$2:$M$187,11,FALSE),"")</f>
        <v/>
      </c>
      <c r="R258" s="98"/>
      <c r="S258" s="98"/>
      <c r="T258" s="98" t="str">
        <f>IF(J258&lt;&gt;"","Etat chimique",IFERROR(VLOOKUP(A258,'[1]Compil Arr.Eval+Surv'!$C$2:$M$187,11,FALSE),""))</f>
        <v/>
      </c>
      <c r="U258" s="39" t="s">
        <v>790</v>
      </c>
      <c r="V258" s="39" t="s">
        <v>790</v>
      </c>
      <c r="W258" s="39" t="s">
        <v>790</v>
      </c>
      <c r="X258" s="39" t="s">
        <v>790</v>
      </c>
      <c r="Y258" s="39" t="s">
        <v>790</v>
      </c>
      <c r="Z258" s="39" t="s">
        <v>790</v>
      </c>
      <c r="AA258" s="42" t="s">
        <v>1259</v>
      </c>
      <c r="AB258" s="42" t="s">
        <v>921</v>
      </c>
      <c r="AC258" s="42" t="s">
        <v>779</v>
      </c>
      <c r="AD258" s="86" t="s">
        <v>276</v>
      </c>
      <c r="AE258" s="86" t="s">
        <v>791</v>
      </c>
      <c r="AF258" s="86" t="s">
        <v>790</v>
      </c>
      <c r="AG258" s="86" t="s">
        <v>791</v>
      </c>
      <c r="AH258" s="86" t="s">
        <v>791</v>
      </c>
      <c r="AI258" s="86" t="s">
        <v>275</v>
      </c>
      <c r="AJ258" s="86" t="s">
        <v>790</v>
      </c>
      <c r="AK258" s="86" t="s">
        <v>791</v>
      </c>
      <c r="AL258" s="86" t="s">
        <v>790</v>
      </c>
      <c r="AM258" s="86" t="s">
        <v>791</v>
      </c>
      <c r="AN258" s="86" t="s">
        <v>275</v>
      </c>
      <c r="AO258" s="86" t="s">
        <v>790</v>
      </c>
      <c r="AP258" s="86" t="s">
        <v>818</v>
      </c>
      <c r="AQ258" s="71">
        <v>1000</v>
      </c>
      <c r="AR258" s="72">
        <v>13</v>
      </c>
      <c r="AS258" s="72" t="s">
        <v>790</v>
      </c>
      <c r="AT258" s="72" t="s">
        <v>791</v>
      </c>
      <c r="AU258" s="55" t="s">
        <v>790</v>
      </c>
      <c r="AV258" s="55" t="s">
        <v>791</v>
      </c>
      <c r="AW258" s="55" t="s">
        <v>790</v>
      </c>
      <c r="AX258" s="55" t="s">
        <v>791</v>
      </c>
      <c r="AY258" s="48" t="s">
        <v>789</v>
      </c>
      <c r="AZ258" s="48" t="s">
        <v>275</v>
      </c>
      <c r="BA258" s="44" t="s">
        <v>789</v>
      </c>
      <c r="BB258" s="44" t="s">
        <v>275</v>
      </c>
      <c r="BC258" s="57" t="s">
        <v>790</v>
      </c>
      <c r="BD258" s="76" t="s">
        <v>791</v>
      </c>
      <c r="BE258" s="130" t="s">
        <v>791</v>
      </c>
      <c r="BF258" s="130" t="s">
        <v>791</v>
      </c>
      <c r="BG258" s="61" t="s">
        <v>790</v>
      </c>
      <c r="BH258" s="79" t="s">
        <v>791</v>
      </c>
      <c r="BI258" s="82" t="s">
        <v>791</v>
      </c>
      <c r="BJ258" s="82" t="s">
        <v>791</v>
      </c>
      <c r="BK258" s="65" t="s">
        <v>790</v>
      </c>
      <c r="BL258" s="65" t="s">
        <v>792</v>
      </c>
      <c r="BM258" s="65" t="s">
        <v>276</v>
      </c>
      <c r="BN258" s="65"/>
    </row>
    <row r="259" spans="1:66" ht="35.1" customHeight="1" x14ac:dyDescent="0.2">
      <c r="A259" s="33"/>
      <c r="B259" s="173"/>
      <c r="C259" s="33" t="s">
        <v>1411</v>
      </c>
      <c r="D259" s="33" t="s">
        <v>1410</v>
      </c>
      <c r="E259" s="126" t="s">
        <v>652</v>
      </c>
      <c r="F259" s="22">
        <v>28</v>
      </c>
      <c r="G259" s="22" t="s">
        <v>431</v>
      </c>
      <c r="H259" s="22">
        <v>28</v>
      </c>
      <c r="I259" s="22" t="s">
        <v>431</v>
      </c>
      <c r="J259" s="142">
        <v>28</v>
      </c>
      <c r="K259" s="142" t="s">
        <v>431</v>
      </c>
      <c r="L259" s="142" t="s">
        <v>1227</v>
      </c>
      <c r="M259" s="142" t="s">
        <v>1228</v>
      </c>
      <c r="N259" s="165" t="s">
        <v>1544</v>
      </c>
      <c r="O259" s="22" t="s">
        <v>634</v>
      </c>
      <c r="P259" s="22" t="s">
        <v>634</v>
      </c>
      <c r="Q259" s="22" t="str">
        <f>IFERROR(VLOOKUP(A259,'[1]Compil Arr.Eval+Surv'!$C$2:$M$187,11,FALSE),"")</f>
        <v/>
      </c>
      <c r="R259" s="98"/>
      <c r="S259" s="98" t="s">
        <v>1114</v>
      </c>
      <c r="T259" s="98" t="str">
        <f>IF(J259&lt;&gt;"","Etat chimique",IFERROR(VLOOKUP(A259,'[1]Compil Arr.Eval+Surv'!$C$2:$M$187,11,FALSE),""))</f>
        <v>Etat chimique</v>
      </c>
      <c r="U259" s="39" t="s">
        <v>898</v>
      </c>
      <c r="V259" s="39" t="s">
        <v>898</v>
      </c>
      <c r="W259" s="39" t="s">
        <v>898</v>
      </c>
      <c r="X259" s="39" t="s">
        <v>898</v>
      </c>
      <c r="Y259" s="39" t="s">
        <v>1193</v>
      </c>
      <c r="Z259" s="39" t="s">
        <v>790</v>
      </c>
      <c r="AA259" s="42" t="s">
        <v>1522</v>
      </c>
      <c r="AB259" s="42" t="s">
        <v>1191</v>
      </c>
      <c r="AC259" s="42" t="s">
        <v>929</v>
      </c>
      <c r="AD259" s="86" t="s">
        <v>1233</v>
      </c>
      <c r="AE259" s="86" t="s">
        <v>819</v>
      </c>
      <c r="AF259" s="86" t="s">
        <v>819</v>
      </c>
      <c r="AG259" s="86" t="s">
        <v>819</v>
      </c>
      <c r="AH259" s="86" t="s">
        <v>819</v>
      </c>
      <c r="AI259" s="86" t="s">
        <v>819</v>
      </c>
      <c r="AJ259" s="86" t="s">
        <v>819</v>
      </c>
      <c r="AK259" s="86" t="s">
        <v>819</v>
      </c>
      <c r="AL259" s="86" t="s">
        <v>819</v>
      </c>
      <c r="AM259" s="86" t="s">
        <v>819</v>
      </c>
      <c r="AN259" s="86" t="s">
        <v>819</v>
      </c>
      <c r="AO259" s="86" t="s">
        <v>819</v>
      </c>
      <c r="AP259" s="86" t="s">
        <v>819</v>
      </c>
      <c r="AQ259" s="71" t="s">
        <v>819</v>
      </c>
      <c r="AR259" s="72" t="s">
        <v>819</v>
      </c>
      <c r="AS259" s="72" t="s">
        <v>819</v>
      </c>
      <c r="AT259" s="72" t="s">
        <v>819</v>
      </c>
      <c r="AU259" s="55" t="s">
        <v>819</v>
      </c>
      <c r="AV259" s="55" t="s">
        <v>819</v>
      </c>
      <c r="AW259" s="55" t="s">
        <v>819</v>
      </c>
      <c r="AX259" s="55" t="s">
        <v>819</v>
      </c>
      <c r="AY259" s="48" t="s">
        <v>819</v>
      </c>
      <c r="AZ259" s="48" t="s">
        <v>791</v>
      </c>
      <c r="BA259" s="44" t="s">
        <v>819</v>
      </c>
      <c r="BB259" s="44" t="s">
        <v>791</v>
      </c>
      <c r="BC259" s="57" t="s">
        <v>819</v>
      </c>
      <c r="BD259" s="76" t="s">
        <v>819</v>
      </c>
      <c r="BE259" s="130" t="s">
        <v>819</v>
      </c>
      <c r="BF259" s="130" t="s">
        <v>819</v>
      </c>
      <c r="BG259" s="61" t="s">
        <v>819</v>
      </c>
      <c r="BH259" s="79" t="s">
        <v>819</v>
      </c>
      <c r="BI259" s="82" t="s">
        <v>819</v>
      </c>
      <c r="BJ259" s="82" t="s">
        <v>819</v>
      </c>
      <c r="BK259" s="65" t="s">
        <v>819</v>
      </c>
      <c r="BL259" s="65" t="s">
        <v>1196</v>
      </c>
      <c r="BM259" s="65" t="s">
        <v>1140</v>
      </c>
      <c r="BN259" s="65" t="s">
        <v>1517</v>
      </c>
    </row>
    <row r="260" spans="1:66" ht="35.1" customHeight="1" x14ac:dyDescent="0.2">
      <c r="A260" s="33" t="s">
        <v>1182</v>
      </c>
      <c r="B260" s="125"/>
      <c r="C260" s="33" t="s">
        <v>1181</v>
      </c>
      <c r="D260" s="33" t="s">
        <v>1415</v>
      </c>
      <c r="E260" s="126">
        <v>5350</v>
      </c>
      <c r="F260" s="22"/>
      <c r="G260" s="22"/>
      <c r="H260" s="22"/>
      <c r="I260" s="22"/>
      <c r="J260" s="142">
        <v>61</v>
      </c>
      <c r="K260" s="142" t="s">
        <v>687</v>
      </c>
      <c r="L260" s="142"/>
      <c r="M260" s="142" t="s">
        <v>1228</v>
      </c>
      <c r="N260" s="165" t="s">
        <v>276</v>
      </c>
      <c r="O260" s="22"/>
      <c r="P260" s="22"/>
      <c r="Q260" s="22"/>
      <c r="R260" s="98"/>
      <c r="S260" s="98" t="s">
        <v>1261</v>
      </c>
      <c r="T260" s="98" t="str">
        <f>IF(J260&lt;&gt;"","Etat chimique",IFERROR(VLOOKUP(A260,'[1]Compil Arr.Eval+Surv'!$C$2:$M$187,11,FALSE),""))</f>
        <v>Etat chimique</v>
      </c>
      <c r="U260" s="39">
        <v>0.14000000000000001</v>
      </c>
      <c r="V260" s="39">
        <v>1.4E-2</v>
      </c>
      <c r="W260" s="39" t="s">
        <v>818</v>
      </c>
      <c r="X260" s="39" t="s">
        <v>818</v>
      </c>
      <c r="Y260" s="39" t="s">
        <v>818</v>
      </c>
      <c r="Z260" s="39" t="s">
        <v>790</v>
      </c>
      <c r="AA260" s="42" t="s">
        <v>1522</v>
      </c>
      <c r="AB260" s="42" t="s">
        <v>1191</v>
      </c>
      <c r="AC260" s="42" t="s">
        <v>929</v>
      </c>
      <c r="AD260" s="86" t="s">
        <v>276</v>
      </c>
      <c r="AE260" s="86">
        <v>0.14000000000000001</v>
      </c>
      <c r="AF260" s="86" t="s">
        <v>854</v>
      </c>
      <c r="AG260" s="86">
        <v>0.14000000000000001</v>
      </c>
      <c r="AH260" s="86" t="s">
        <v>791</v>
      </c>
      <c r="AI260" s="86">
        <v>0.14000000000000001</v>
      </c>
      <c r="AJ260" s="86" t="s">
        <v>854</v>
      </c>
      <c r="AK260" s="86">
        <v>1.4E-2</v>
      </c>
      <c r="AL260" s="86" t="s">
        <v>854</v>
      </c>
      <c r="AM260" s="86" t="s">
        <v>791</v>
      </c>
      <c r="AN260" s="86">
        <v>1.4E-2</v>
      </c>
      <c r="AO260" s="86" t="s">
        <v>854</v>
      </c>
      <c r="AP260" s="86" t="s">
        <v>818</v>
      </c>
      <c r="AQ260" s="71">
        <v>50</v>
      </c>
      <c r="AR260" s="72">
        <v>0.13800000000000001</v>
      </c>
      <c r="AS260" s="72" t="s">
        <v>790</v>
      </c>
      <c r="AT260" s="72" t="s">
        <v>275</v>
      </c>
      <c r="AU260" s="55">
        <v>500</v>
      </c>
      <c r="AV260" s="55">
        <v>1.38E-2</v>
      </c>
      <c r="AW260" s="55" t="s">
        <v>790</v>
      </c>
      <c r="AX260" s="55" t="s">
        <v>275</v>
      </c>
      <c r="AY260" s="48" t="s">
        <v>790</v>
      </c>
      <c r="AZ260" s="48" t="s">
        <v>1058</v>
      </c>
      <c r="BA260" s="44" t="s">
        <v>790</v>
      </c>
      <c r="BB260" s="44" t="s">
        <v>1058</v>
      </c>
      <c r="BC260" s="57">
        <v>10</v>
      </c>
      <c r="BD260" s="76">
        <v>15.9</v>
      </c>
      <c r="BE260" s="130">
        <v>6.4000000000000001E-2</v>
      </c>
      <c r="BF260" s="130">
        <v>6.4000000000000001E-2</v>
      </c>
      <c r="BG260" s="61" t="s">
        <v>1113</v>
      </c>
      <c r="BH260" s="79">
        <v>6696</v>
      </c>
      <c r="BI260" s="82">
        <v>238</v>
      </c>
      <c r="BJ260" s="82">
        <v>238</v>
      </c>
      <c r="BK260" s="65" t="s">
        <v>862</v>
      </c>
      <c r="BL260" s="65">
        <v>1600</v>
      </c>
      <c r="BM260" s="65" t="s">
        <v>1277</v>
      </c>
      <c r="BN260" s="65"/>
    </row>
    <row r="261" spans="1:66" ht="35.1" customHeight="1" x14ac:dyDescent="0.2">
      <c r="A261" s="161" t="s">
        <v>774</v>
      </c>
      <c r="B261" s="162"/>
      <c r="C261" s="161" t="s">
        <v>775</v>
      </c>
      <c r="D261" s="161" t="s">
        <v>775</v>
      </c>
      <c r="E261" s="163">
        <v>1704</v>
      </c>
      <c r="F261" s="22"/>
      <c r="G261" s="22"/>
      <c r="H261" s="22"/>
      <c r="I261" s="22"/>
      <c r="J261" s="142"/>
      <c r="K261" s="142"/>
      <c r="L261" s="142"/>
      <c r="M261" s="142"/>
      <c r="N261" s="165"/>
      <c r="O261" s="22"/>
      <c r="P261" s="22"/>
      <c r="Q261" s="22" t="str">
        <f>IFERROR(VLOOKUP(A261,'[1]Compil Arr.Eval+Surv'!$C$2:$M$187,11,FALSE),"")</f>
        <v/>
      </c>
      <c r="R261" s="98"/>
      <c r="S261" s="98"/>
      <c r="T261" s="98" t="str">
        <f>IF(J261&lt;&gt;"","Etat chimique",IFERROR(VLOOKUP(A261,'[1]Compil Arr.Eval+Surv'!$C$2:$M$187,11,FALSE),""))</f>
        <v/>
      </c>
      <c r="U261" s="39" t="s">
        <v>790</v>
      </c>
      <c r="V261" s="39" t="s">
        <v>790</v>
      </c>
      <c r="W261" s="39" t="s">
        <v>790</v>
      </c>
      <c r="X261" s="39" t="s">
        <v>790</v>
      </c>
      <c r="Y261" s="39" t="s">
        <v>790</v>
      </c>
      <c r="Z261" s="39" t="s">
        <v>790</v>
      </c>
      <c r="AA261" s="160" t="s">
        <v>1060</v>
      </c>
      <c r="AB261" s="160" t="s">
        <v>1640</v>
      </c>
      <c r="AC261" s="160">
        <v>46052</v>
      </c>
      <c r="AD261" s="86" t="s">
        <v>276</v>
      </c>
      <c r="AE261" s="86">
        <v>3.1E-2</v>
      </c>
      <c r="AF261" s="86" t="s">
        <v>1234</v>
      </c>
      <c r="AG261" s="86">
        <v>3.1E-2</v>
      </c>
      <c r="AH261" s="86">
        <v>1.99</v>
      </c>
      <c r="AI261" s="86">
        <v>0.2</v>
      </c>
      <c r="AJ261" s="86" t="s">
        <v>854</v>
      </c>
      <c r="AK261" s="86">
        <v>3.1E-2</v>
      </c>
      <c r="AL261" s="86" t="s">
        <v>1234</v>
      </c>
      <c r="AM261" s="86">
        <v>0.39800000000000002</v>
      </c>
      <c r="AN261" s="86">
        <v>0.04</v>
      </c>
      <c r="AO261" s="86" t="s">
        <v>854</v>
      </c>
      <c r="AP261" s="86" t="s">
        <v>818</v>
      </c>
      <c r="AQ261" s="69">
        <v>40</v>
      </c>
      <c r="AR261" s="70">
        <v>0.2</v>
      </c>
      <c r="AS261" s="69">
        <v>100</v>
      </c>
      <c r="AT261" s="70">
        <v>1.99</v>
      </c>
      <c r="AU261" s="52">
        <v>200</v>
      </c>
      <c r="AV261" s="52">
        <v>0.04</v>
      </c>
      <c r="AW261" s="53">
        <v>500</v>
      </c>
      <c r="AX261" s="52">
        <v>0.39800000000000002</v>
      </c>
      <c r="AY261" s="48">
        <v>100</v>
      </c>
      <c r="AZ261" s="48">
        <v>275</v>
      </c>
      <c r="BA261" s="44">
        <v>1000</v>
      </c>
      <c r="BB261" s="44">
        <v>27.5</v>
      </c>
      <c r="BC261" s="57" t="s">
        <v>790</v>
      </c>
      <c r="BD261" s="75" t="s">
        <v>1058</v>
      </c>
      <c r="BE261" s="57" t="s">
        <v>1058</v>
      </c>
      <c r="BF261" s="57" t="s">
        <v>1058</v>
      </c>
      <c r="BG261" s="61" t="s">
        <v>859</v>
      </c>
      <c r="BH261" s="61">
        <v>1</v>
      </c>
      <c r="BI261" s="61">
        <v>1.6E-2</v>
      </c>
      <c r="BJ261" s="61">
        <v>1.6E-2</v>
      </c>
      <c r="BK261" s="65" t="s">
        <v>790</v>
      </c>
      <c r="BL261" s="65">
        <v>0.1</v>
      </c>
      <c r="BM261" s="65" t="s">
        <v>1140</v>
      </c>
      <c r="BN261" s="65" t="s">
        <v>1517</v>
      </c>
    </row>
    <row r="262" spans="1:66" ht="35.1" customHeight="1" x14ac:dyDescent="0.2">
      <c r="A262" s="33" t="s">
        <v>1183</v>
      </c>
      <c r="B262" s="125"/>
      <c r="C262" s="33" t="s">
        <v>906</v>
      </c>
      <c r="D262" s="33" t="s">
        <v>1412</v>
      </c>
      <c r="E262" s="126">
        <v>1877</v>
      </c>
      <c r="F262" s="22"/>
      <c r="G262" s="22"/>
      <c r="H262" s="22"/>
      <c r="I262" s="22"/>
      <c r="J262" s="142">
        <v>62</v>
      </c>
      <c r="K262" s="142" t="s">
        <v>687</v>
      </c>
      <c r="L262" s="142"/>
      <c r="M262" s="142"/>
      <c r="N262" s="165" t="s">
        <v>276</v>
      </c>
      <c r="O262" s="22"/>
      <c r="P262" s="22" t="s">
        <v>633</v>
      </c>
      <c r="Q262" s="22"/>
      <c r="R262" s="98" t="s">
        <v>1026</v>
      </c>
      <c r="S262" s="98" t="s">
        <v>1261</v>
      </c>
      <c r="T262" s="98" t="str">
        <f>IF(J262&lt;&gt;"","Etat chimique",IFERROR(VLOOKUP(A262,'[1]Compil Arr.Eval+Surv'!$C$2:$M$187,11,FALSE),""))</f>
        <v>Etat chimique</v>
      </c>
      <c r="U262" s="39">
        <v>6.7999999999999996E-3</v>
      </c>
      <c r="V262" s="39">
        <v>6.8000000000000005E-4</v>
      </c>
      <c r="W262" s="39">
        <v>5.7000000000000002E-2</v>
      </c>
      <c r="X262" s="39">
        <v>5.7000000000000002E-3</v>
      </c>
      <c r="Y262" s="39" t="s">
        <v>818</v>
      </c>
      <c r="Z262" s="39" t="s">
        <v>790</v>
      </c>
      <c r="AA262" s="42" t="s">
        <v>1522</v>
      </c>
      <c r="AB262" s="42" t="s">
        <v>1213</v>
      </c>
      <c r="AC262" s="42" t="s">
        <v>1267</v>
      </c>
      <c r="AD262" s="86" t="s">
        <v>276</v>
      </c>
      <c r="AE262" s="86">
        <v>6.7999999999999996E-3</v>
      </c>
      <c r="AF262" s="86" t="s">
        <v>854</v>
      </c>
      <c r="AG262" s="86">
        <v>6.7999999999999996E-3</v>
      </c>
      <c r="AH262" s="86">
        <v>5.7000000000000002E-2</v>
      </c>
      <c r="AI262" s="86">
        <v>6.7999999999999996E-3</v>
      </c>
      <c r="AJ262" s="86" t="s">
        <v>854</v>
      </c>
      <c r="AK262" s="86">
        <v>6.8000000000000005E-4</v>
      </c>
      <c r="AL262" s="86" t="s">
        <v>854</v>
      </c>
      <c r="AM262" s="86">
        <v>5.7000000000000002E-3</v>
      </c>
      <c r="AN262" s="86">
        <v>6.8000000000000005E-4</v>
      </c>
      <c r="AO262" s="86" t="s">
        <v>854</v>
      </c>
      <c r="AP262" s="86" t="s">
        <v>818</v>
      </c>
      <c r="AQ262" s="71" t="s">
        <v>1263</v>
      </c>
      <c r="AR262" s="72">
        <v>6.7999999999999996E-3</v>
      </c>
      <c r="AS262" s="72" t="s">
        <v>1266</v>
      </c>
      <c r="AT262" s="72">
        <v>5.7000000000000002E-2</v>
      </c>
      <c r="AU262" s="55" t="s">
        <v>1264</v>
      </c>
      <c r="AV262" s="55">
        <v>6.8000000000000005E-4</v>
      </c>
      <c r="AW262" s="55" t="s">
        <v>1265</v>
      </c>
      <c r="AX262" s="55">
        <v>5.7000000000000002E-3</v>
      </c>
      <c r="AY262" s="48" t="s">
        <v>790</v>
      </c>
      <c r="AZ262" s="48" t="s">
        <v>791</v>
      </c>
      <c r="BA262" s="44" t="s">
        <v>790</v>
      </c>
      <c r="BB262" s="44" t="s">
        <v>791</v>
      </c>
      <c r="BC262" s="57" t="s">
        <v>790</v>
      </c>
      <c r="BD262" s="76" t="s">
        <v>1058</v>
      </c>
      <c r="BE262" s="130" t="s">
        <v>1058</v>
      </c>
      <c r="BF262" s="130" t="s">
        <v>1058</v>
      </c>
      <c r="BG262" s="61" t="s">
        <v>790</v>
      </c>
      <c r="BH262" s="79" t="s">
        <v>1058</v>
      </c>
      <c r="BI262" s="82" t="s">
        <v>1058</v>
      </c>
      <c r="BJ262" s="82" t="s">
        <v>1058</v>
      </c>
      <c r="BK262" s="65" t="s">
        <v>790</v>
      </c>
      <c r="BL262" s="65">
        <v>0.1</v>
      </c>
      <c r="BM262" s="65" t="s">
        <v>1140</v>
      </c>
      <c r="BN262" s="65" t="s">
        <v>1517</v>
      </c>
    </row>
    <row r="263" spans="1:66" ht="35.1" customHeight="1" x14ac:dyDescent="0.2">
      <c r="A263" s="33" t="s">
        <v>442</v>
      </c>
      <c r="B263" s="125"/>
      <c r="C263" s="33" t="s">
        <v>1414</v>
      </c>
      <c r="D263" s="33" t="s">
        <v>1413</v>
      </c>
      <c r="E263" s="126">
        <v>1204</v>
      </c>
      <c r="F263" s="22">
        <v>28</v>
      </c>
      <c r="G263" s="22" t="s">
        <v>431</v>
      </c>
      <c r="H263" s="22">
        <v>28</v>
      </c>
      <c r="I263" s="22" t="s">
        <v>431</v>
      </c>
      <c r="J263" s="142">
        <v>28</v>
      </c>
      <c r="K263" s="142" t="s">
        <v>431</v>
      </c>
      <c r="L263" s="142" t="s">
        <v>1227</v>
      </c>
      <c r="M263" s="142" t="s">
        <v>1228</v>
      </c>
      <c r="N263" s="165" t="s">
        <v>1544</v>
      </c>
      <c r="O263" s="22" t="s">
        <v>634</v>
      </c>
      <c r="P263" s="22" t="s">
        <v>634</v>
      </c>
      <c r="Q263" s="22" t="str">
        <f>IFERROR(VLOOKUP(A263,'[1]Compil Arr.Eval+Surv'!$C$2:$M$187,11,FALSE),"")</f>
        <v/>
      </c>
      <c r="R263" s="98"/>
      <c r="S263" s="98" t="s">
        <v>1114</v>
      </c>
      <c r="T263" s="98" t="str">
        <f>IF(J263&lt;&gt;"","Etat chimique",IFERROR(VLOOKUP(A263,'[1]Compil Arr.Eval+Surv'!$C$2:$M$187,11,FALSE),""))</f>
        <v>Etat chimique</v>
      </c>
      <c r="U263" s="39" t="s">
        <v>896</v>
      </c>
      <c r="V263" s="39" t="s">
        <v>896</v>
      </c>
      <c r="W263" s="39" t="s">
        <v>818</v>
      </c>
      <c r="X263" s="39" t="s">
        <v>818</v>
      </c>
      <c r="Y263" s="39" t="s">
        <v>1193</v>
      </c>
      <c r="Z263" s="39" t="s">
        <v>790</v>
      </c>
      <c r="AA263" s="42" t="s">
        <v>1522</v>
      </c>
      <c r="AB263" s="42" t="s">
        <v>1191</v>
      </c>
      <c r="AC263" s="42" t="s">
        <v>929</v>
      </c>
      <c r="AD263" s="86" t="s">
        <v>1233</v>
      </c>
      <c r="AE263" s="86" t="s">
        <v>896</v>
      </c>
      <c r="AF263" s="86" t="s">
        <v>896</v>
      </c>
      <c r="AG263" s="86" t="s">
        <v>896</v>
      </c>
      <c r="AH263" s="86" t="s">
        <v>275</v>
      </c>
      <c r="AI263" s="86" t="s">
        <v>896</v>
      </c>
      <c r="AJ263" s="86" t="s">
        <v>896</v>
      </c>
      <c r="AK263" s="86" t="s">
        <v>896</v>
      </c>
      <c r="AL263" s="86" t="s">
        <v>896</v>
      </c>
      <c r="AM263" s="86" t="s">
        <v>275</v>
      </c>
      <c r="AN263" s="86" t="s">
        <v>896</v>
      </c>
      <c r="AO263" s="86" t="s">
        <v>896</v>
      </c>
      <c r="AP263" s="86" t="s">
        <v>896</v>
      </c>
      <c r="AQ263" s="71" t="s">
        <v>790</v>
      </c>
      <c r="AR263" s="72" t="s">
        <v>275</v>
      </c>
      <c r="AS263" s="72" t="s">
        <v>790</v>
      </c>
      <c r="AT263" s="72" t="s">
        <v>275</v>
      </c>
      <c r="AU263" s="55" t="s">
        <v>790</v>
      </c>
      <c r="AV263" s="55" t="s">
        <v>275</v>
      </c>
      <c r="AW263" s="55" t="s">
        <v>790</v>
      </c>
      <c r="AX263" s="55" t="s">
        <v>275</v>
      </c>
      <c r="AY263" s="48" t="s">
        <v>790</v>
      </c>
      <c r="AZ263" s="48" t="s">
        <v>275</v>
      </c>
      <c r="BA263" s="44" t="s">
        <v>790</v>
      </c>
      <c r="BB263" s="44" t="s">
        <v>275</v>
      </c>
      <c r="BC263" s="57" t="s">
        <v>790</v>
      </c>
      <c r="BD263" s="76" t="s">
        <v>275</v>
      </c>
      <c r="BE263" s="130" t="s">
        <v>275</v>
      </c>
      <c r="BF263" s="130" t="s">
        <v>275</v>
      </c>
      <c r="BG263" s="61" t="s">
        <v>790</v>
      </c>
      <c r="BH263" s="79" t="s">
        <v>791</v>
      </c>
      <c r="BI263" s="82" t="s">
        <v>791</v>
      </c>
      <c r="BJ263" s="82" t="s">
        <v>791</v>
      </c>
      <c r="BK263" s="65" t="s">
        <v>790</v>
      </c>
      <c r="BL263" s="65" t="s">
        <v>1196</v>
      </c>
      <c r="BM263" s="65" t="s">
        <v>1140</v>
      </c>
      <c r="BN263" s="65" t="s">
        <v>1517</v>
      </c>
    </row>
    <row r="264" spans="1:66" ht="35.1" customHeight="1" x14ac:dyDescent="0.2">
      <c r="A264" s="18" t="s">
        <v>105</v>
      </c>
      <c r="B264" s="121"/>
      <c r="C264" s="24" t="s">
        <v>43</v>
      </c>
      <c r="D264" s="24" t="s">
        <v>43</v>
      </c>
      <c r="E264" s="123">
        <v>1206</v>
      </c>
      <c r="F264" s="22"/>
      <c r="G264" s="22"/>
      <c r="H264" s="22"/>
      <c r="I264" s="22"/>
      <c r="J264" s="142"/>
      <c r="K264" s="142"/>
      <c r="L264" s="142"/>
      <c r="M264" s="142"/>
      <c r="N264" s="165"/>
      <c r="O264" s="22"/>
      <c r="P264" s="22" t="s">
        <v>633</v>
      </c>
      <c r="Q264" s="22" t="str">
        <f>IFERROR(VLOOKUP(A264,'[1]Compil Arr.Eval+Surv'!$C$2:$M$187,11,FALSE),"")</f>
        <v>PSEE &amp; SPAS Cat. A</v>
      </c>
      <c r="R264" s="98"/>
      <c r="S264" s="98"/>
      <c r="T264" s="98" t="str">
        <f>IF(J264&lt;&gt;"","Etat chimique",IFERROR(VLOOKUP(A264,'[1]Compil Arr.Eval+Surv'!$C$2:$M$187,11,FALSE),""))</f>
        <v>PSEE &amp; SPAS Cat. A</v>
      </c>
      <c r="U264" s="39" t="s">
        <v>790</v>
      </c>
      <c r="V264" s="39" t="s">
        <v>790</v>
      </c>
      <c r="W264" s="39" t="s">
        <v>790</v>
      </c>
      <c r="X264" s="39" t="s">
        <v>790</v>
      </c>
      <c r="Y264" s="39" t="s">
        <v>790</v>
      </c>
      <c r="Z264" s="39">
        <f>AI264</f>
        <v>0.35</v>
      </c>
      <c r="AA264" s="42" t="s">
        <v>1100</v>
      </c>
      <c r="AB264" s="42" t="s">
        <v>920</v>
      </c>
      <c r="AC264" s="42">
        <v>41824</v>
      </c>
      <c r="AD264" s="86" t="s">
        <v>276</v>
      </c>
      <c r="AE264" s="86">
        <v>0.02</v>
      </c>
      <c r="AF264" s="86" t="s">
        <v>1234</v>
      </c>
      <c r="AG264" s="86">
        <v>0.02</v>
      </c>
      <c r="AH264" s="86">
        <v>2.2599999999999998</v>
      </c>
      <c r="AI264" s="86">
        <v>0.35</v>
      </c>
      <c r="AJ264" s="86" t="s">
        <v>854</v>
      </c>
      <c r="AK264" s="86">
        <v>0.02</v>
      </c>
      <c r="AL264" s="86" t="s">
        <v>1234</v>
      </c>
      <c r="AM264" s="86">
        <v>0.22600000000000001</v>
      </c>
      <c r="AN264" s="86">
        <v>3.5000000000000003E-2</v>
      </c>
      <c r="AO264" s="86" t="s">
        <v>854</v>
      </c>
      <c r="AP264" s="86" t="s">
        <v>818</v>
      </c>
      <c r="AQ264" s="73">
        <v>10</v>
      </c>
      <c r="AR264" s="74">
        <v>0.35</v>
      </c>
      <c r="AS264" s="74">
        <v>100</v>
      </c>
      <c r="AT264" s="74">
        <v>2.2599999999999998</v>
      </c>
      <c r="AU264" s="52">
        <v>100</v>
      </c>
      <c r="AV264" s="52">
        <v>3.5000000000000003E-2</v>
      </c>
      <c r="AW264" s="52">
        <v>1000</v>
      </c>
      <c r="AX264" s="52">
        <v>0.22600000000000001</v>
      </c>
      <c r="AY264" s="50" t="s">
        <v>789</v>
      </c>
      <c r="AZ264" s="48">
        <v>10</v>
      </c>
      <c r="BA264" s="46" t="s">
        <v>789</v>
      </c>
      <c r="BB264" s="44">
        <v>1</v>
      </c>
      <c r="BC264" s="59">
        <v>30</v>
      </c>
      <c r="BD264" s="59">
        <v>5000</v>
      </c>
      <c r="BE264" s="59">
        <v>71</v>
      </c>
      <c r="BF264" s="59">
        <v>71</v>
      </c>
      <c r="BG264" s="63" t="s">
        <v>859</v>
      </c>
      <c r="BH264" s="63">
        <v>1.4</v>
      </c>
      <c r="BI264" s="63">
        <v>0.02</v>
      </c>
      <c r="BJ264" s="63">
        <v>0.02</v>
      </c>
      <c r="BK264" s="68" t="s">
        <v>790</v>
      </c>
      <c r="BL264" s="68">
        <v>0.1</v>
      </c>
      <c r="BM264" s="68" t="s">
        <v>1140</v>
      </c>
      <c r="BN264" s="68" t="s">
        <v>1517</v>
      </c>
    </row>
    <row r="265" spans="1:66" ht="35.1" customHeight="1" x14ac:dyDescent="0.2">
      <c r="A265" s="24" t="s">
        <v>106</v>
      </c>
      <c r="B265" s="127"/>
      <c r="C265" s="24" t="s">
        <v>44</v>
      </c>
      <c r="D265" s="24" t="s">
        <v>44</v>
      </c>
      <c r="E265" s="123">
        <v>1207</v>
      </c>
      <c r="F265" s="22" t="s">
        <v>421</v>
      </c>
      <c r="G265" s="22" t="s">
        <v>750</v>
      </c>
      <c r="H265" s="22" t="s">
        <v>693</v>
      </c>
      <c r="I265" s="22" t="s">
        <v>750</v>
      </c>
      <c r="J265" s="142" t="s">
        <v>421</v>
      </c>
      <c r="K265" s="142" t="s">
        <v>431</v>
      </c>
      <c r="L265" s="142"/>
      <c r="M265" s="142"/>
      <c r="N265" s="165" t="s">
        <v>1236</v>
      </c>
      <c r="O265" s="22" t="s">
        <v>634</v>
      </c>
      <c r="P265" s="22" t="s">
        <v>634</v>
      </c>
      <c r="Q265" s="22" t="str">
        <f>IFERROR(VLOOKUP(A265,'[1]Compil Arr.Eval+Surv'!$C$2:$M$187,11,FALSE),"")</f>
        <v/>
      </c>
      <c r="R265" s="98"/>
      <c r="S265" s="98" t="s">
        <v>1262</v>
      </c>
      <c r="T265" s="98" t="str">
        <f>IF(J265&lt;&gt;"","Etat chimique",IFERROR(VLOOKUP(A265,'[1]Compil Arr.Eval+Surv'!$C$2:$M$187,11,FALSE),""))</f>
        <v>Etat chimique</v>
      </c>
      <c r="U265" s="39" t="s">
        <v>1201</v>
      </c>
      <c r="V265" s="39" t="s">
        <v>1201</v>
      </c>
      <c r="W265" s="39" t="s">
        <v>790</v>
      </c>
      <c r="X265" s="39" t="s">
        <v>790</v>
      </c>
      <c r="Y265" s="39" t="s">
        <v>818</v>
      </c>
      <c r="Z265" s="39" t="s">
        <v>790</v>
      </c>
      <c r="AA265" s="42" t="s">
        <v>1522</v>
      </c>
      <c r="AB265" s="42" t="s">
        <v>892</v>
      </c>
      <c r="AC265" s="42" t="s">
        <v>929</v>
      </c>
      <c r="AD265" s="86" t="s">
        <v>1233</v>
      </c>
      <c r="AE265" s="86" t="s">
        <v>1201</v>
      </c>
      <c r="AF265" s="86" t="s">
        <v>869</v>
      </c>
      <c r="AG265" s="86" t="s">
        <v>1201</v>
      </c>
      <c r="AH265" s="86" t="s">
        <v>838</v>
      </c>
      <c r="AI265" s="86" t="s">
        <v>1201</v>
      </c>
      <c r="AJ265" s="86" t="s">
        <v>869</v>
      </c>
      <c r="AK265" s="86" t="s">
        <v>1201</v>
      </c>
      <c r="AL265" s="87" t="s">
        <v>869</v>
      </c>
      <c r="AM265" s="86" t="s">
        <v>838</v>
      </c>
      <c r="AN265" s="86" t="s">
        <v>1201</v>
      </c>
      <c r="AO265" s="86" t="s">
        <v>869</v>
      </c>
      <c r="AP265" s="86" t="s">
        <v>818</v>
      </c>
      <c r="AQ265" s="70" t="s">
        <v>790</v>
      </c>
      <c r="AR265" s="70" t="s">
        <v>838</v>
      </c>
      <c r="AS265" s="70" t="s">
        <v>790</v>
      </c>
      <c r="AT265" s="70" t="s">
        <v>838</v>
      </c>
      <c r="AU265" s="52" t="s">
        <v>790</v>
      </c>
      <c r="AV265" s="52" t="s">
        <v>838</v>
      </c>
      <c r="AW265" s="52" t="s">
        <v>790</v>
      </c>
      <c r="AX265" s="52" t="s">
        <v>838</v>
      </c>
      <c r="AY265" s="48" t="s">
        <v>790</v>
      </c>
      <c r="AZ265" s="48" t="s">
        <v>838</v>
      </c>
      <c r="BA265" s="44" t="s">
        <v>790</v>
      </c>
      <c r="BB265" s="44" t="s">
        <v>838</v>
      </c>
      <c r="BC265" s="57" t="s">
        <v>790</v>
      </c>
      <c r="BD265" s="75" t="s">
        <v>838</v>
      </c>
      <c r="BE265" s="75" t="s">
        <v>838</v>
      </c>
      <c r="BF265" s="75" t="s">
        <v>838</v>
      </c>
      <c r="BG265" s="61" t="s">
        <v>790</v>
      </c>
      <c r="BH265" s="61" t="s">
        <v>838</v>
      </c>
      <c r="BI265" s="61" t="s">
        <v>838</v>
      </c>
      <c r="BJ265" s="61" t="s">
        <v>838</v>
      </c>
      <c r="BK265" s="65" t="s">
        <v>790</v>
      </c>
      <c r="BL265" s="65">
        <v>0.1</v>
      </c>
      <c r="BM265" s="65" t="s">
        <v>1140</v>
      </c>
      <c r="BN265" s="65" t="s">
        <v>1517</v>
      </c>
    </row>
    <row r="266" spans="1:66" ht="35.1" customHeight="1" x14ac:dyDescent="0.2">
      <c r="A266" s="24" t="s">
        <v>367</v>
      </c>
      <c r="B266" s="127"/>
      <c r="C266" s="24" t="s">
        <v>368</v>
      </c>
      <c r="D266" s="24" t="s">
        <v>1416</v>
      </c>
      <c r="E266" s="123">
        <v>1633</v>
      </c>
      <c r="F266" s="22"/>
      <c r="G266" s="22"/>
      <c r="H266" s="22"/>
      <c r="I266" s="22"/>
      <c r="J266" s="142"/>
      <c r="K266" s="142"/>
      <c r="L266" s="142"/>
      <c r="M266" s="142"/>
      <c r="N266" s="165"/>
      <c r="O266" s="22"/>
      <c r="P266" s="22"/>
      <c r="Q266" s="22" t="str">
        <f>IFERROR(VLOOKUP(A266,'[1]Compil Arr.Eval+Surv'!$C$2:$M$187,11,FALSE),"")</f>
        <v/>
      </c>
      <c r="R266" s="98"/>
      <c r="S266" s="98"/>
      <c r="T266" s="98" t="str">
        <f>IF(J266&lt;&gt;"","Etat chimique",IFERROR(VLOOKUP(A266,'[1]Compil Arr.Eval+Surv'!$C$2:$M$187,11,FALSE),""))</f>
        <v/>
      </c>
      <c r="U266" s="39" t="s">
        <v>790</v>
      </c>
      <c r="V266" s="39" t="s">
        <v>790</v>
      </c>
      <c r="W266" s="39" t="s">
        <v>790</v>
      </c>
      <c r="X266" s="39" t="s">
        <v>790</v>
      </c>
      <c r="Y266" s="39" t="s">
        <v>790</v>
      </c>
      <c r="Z266" s="39" t="s">
        <v>790</v>
      </c>
      <c r="AA266" s="42" t="s">
        <v>928</v>
      </c>
      <c r="AB266" s="42" t="s">
        <v>917</v>
      </c>
      <c r="AC266" s="42">
        <v>41012</v>
      </c>
      <c r="AD266" s="86" t="s">
        <v>276</v>
      </c>
      <c r="AE266" s="86">
        <v>22</v>
      </c>
      <c r="AF266" s="86" t="s">
        <v>854</v>
      </c>
      <c r="AG266" s="86">
        <v>22</v>
      </c>
      <c r="AH266" s="86">
        <v>60</v>
      </c>
      <c r="AI266" s="86">
        <v>22</v>
      </c>
      <c r="AJ266" s="86" t="s">
        <v>854</v>
      </c>
      <c r="AK266" s="86">
        <v>22</v>
      </c>
      <c r="AL266" s="87" t="s">
        <v>854</v>
      </c>
      <c r="AM266" s="86">
        <v>60</v>
      </c>
      <c r="AN266" s="86">
        <v>22</v>
      </c>
      <c r="AO266" s="86" t="s">
        <v>854</v>
      </c>
      <c r="AP266" s="86" t="s">
        <v>818</v>
      </c>
      <c r="AQ266" s="70">
        <v>10</v>
      </c>
      <c r="AR266" s="70">
        <v>22</v>
      </c>
      <c r="AS266" s="70">
        <v>10</v>
      </c>
      <c r="AT266" s="70">
        <v>60</v>
      </c>
      <c r="AU266" s="52">
        <v>10</v>
      </c>
      <c r="AV266" s="52">
        <v>22</v>
      </c>
      <c r="AW266" s="52">
        <v>10</v>
      </c>
      <c r="AX266" s="52">
        <v>60</v>
      </c>
      <c r="AY266" s="48" t="s">
        <v>789</v>
      </c>
      <c r="AZ266" s="48">
        <v>937.20000000000016</v>
      </c>
      <c r="BA266" s="44" t="s">
        <v>789</v>
      </c>
      <c r="BB266" s="44">
        <v>937.20000000000016</v>
      </c>
      <c r="BC266" s="57">
        <v>90</v>
      </c>
      <c r="BD266" s="75">
        <v>24444</v>
      </c>
      <c r="BE266" s="75">
        <v>109.125</v>
      </c>
      <c r="BF266" s="75">
        <v>109.125</v>
      </c>
      <c r="BG266" s="61">
        <v>1000</v>
      </c>
      <c r="BH266" s="61">
        <v>6695</v>
      </c>
      <c r="BI266" s="61">
        <v>29.888392857142858</v>
      </c>
      <c r="BJ266" s="61">
        <v>29.888392857142858</v>
      </c>
      <c r="BK266" s="65">
        <v>1000</v>
      </c>
      <c r="BL266" s="65">
        <v>385</v>
      </c>
      <c r="BM266" s="65" t="s">
        <v>1156</v>
      </c>
      <c r="BN266" s="65"/>
    </row>
    <row r="267" spans="1:66" ht="35.1" customHeight="1" x14ac:dyDescent="0.2">
      <c r="A267" s="24" t="s">
        <v>107</v>
      </c>
      <c r="B267" s="127"/>
      <c r="C267" s="24" t="s">
        <v>45</v>
      </c>
      <c r="D267" s="24" t="s">
        <v>45</v>
      </c>
      <c r="E267" s="123">
        <v>1208</v>
      </c>
      <c r="F267" s="22">
        <v>19</v>
      </c>
      <c r="G267" s="22" t="s">
        <v>687</v>
      </c>
      <c r="H267" s="22">
        <v>19</v>
      </c>
      <c r="I267" s="22" t="s">
        <v>687</v>
      </c>
      <c r="J267" s="142">
        <v>19</v>
      </c>
      <c r="K267" s="142" t="s">
        <v>687</v>
      </c>
      <c r="L267" s="142"/>
      <c r="M267" s="142"/>
      <c r="N267" s="165" t="s">
        <v>276</v>
      </c>
      <c r="O267" s="22" t="s">
        <v>634</v>
      </c>
      <c r="P267" s="22" t="s">
        <v>634</v>
      </c>
      <c r="Q267" s="22" t="str">
        <f>IFERROR(VLOOKUP(A267,'[1]Compil Arr.Eval+Surv'!$C$2:$M$187,11,FALSE),"")</f>
        <v/>
      </c>
      <c r="R267" s="98"/>
      <c r="S267" s="98" t="s">
        <v>1262</v>
      </c>
      <c r="T267" s="98" t="str">
        <f>IF(J267&lt;&gt;"","Etat chimique",IFERROR(VLOOKUP(A267,'[1]Compil Arr.Eval+Surv'!$C$2:$M$187,11,FALSE),""))</f>
        <v>Etat chimique</v>
      </c>
      <c r="U267" s="39">
        <v>0.3</v>
      </c>
      <c r="V267" s="39">
        <v>0.3</v>
      </c>
      <c r="W267" s="39">
        <v>1</v>
      </c>
      <c r="X267" s="39">
        <v>1</v>
      </c>
      <c r="Y267" s="39" t="s">
        <v>818</v>
      </c>
      <c r="Z267" s="39" t="s">
        <v>790</v>
      </c>
      <c r="AA267" s="42" t="s">
        <v>1522</v>
      </c>
      <c r="AB267" s="42" t="s">
        <v>890</v>
      </c>
      <c r="AC267" s="42" t="s">
        <v>929</v>
      </c>
      <c r="AD267" s="86" t="s">
        <v>276</v>
      </c>
      <c r="AE267" s="86" t="s">
        <v>791</v>
      </c>
      <c r="AF267" s="86" t="s">
        <v>790</v>
      </c>
      <c r="AG267" s="86" t="s">
        <v>791</v>
      </c>
      <c r="AH267" s="86">
        <v>1</v>
      </c>
      <c r="AI267" s="86">
        <v>0.32</v>
      </c>
      <c r="AJ267" s="86" t="s">
        <v>854</v>
      </c>
      <c r="AK267" s="86" t="s">
        <v>791</v>
      </c>
      <c r="AL267" s="87" t="s">
        <v>790</v>
      </c>
      <c r="AM267" s="86">
        <v>1</v>
      </c>
      <c r="AN267" s="86">
        <v>0.32</v>
      </c>
      <c r="AO267" s="86" t="s">
        <v>854</v>
      </c>
      <c r="AP267" s="86" t="s">
        <v>818</v>
      </c>
      <c r="AQ267" s="70">
        <v>10</v>
      </c>
      <c r="AR267" s="70">
        <v>0.32</v>
      </c>
      <c r="AS267" s="70">
        <v>10</v>
      </c>
      <c r="AT267" s="70">
        <v>1</v>
      </c>
      <c r="AU267" s="52">
        <v>10</v>
      </c>
      <c r="AV267" s="52">
        <v>0.32</v>
      </c>
      <c r="AW267" s="52">
        <v>10</v>
      </c>
      <c r="AX267" s="52">
        <v>1</v>
      </c>
      <c r="AY267" s="48" t="s">
        <v>790</v>
      </c>
      <c r="AZ267" s="48" t="s">
        <v>791</v>
      </c>
      <c r="BA267" s="44" t="s">
        <v>790</v>
      </c>
      <c r="BB267" s="44" t="s">
        <v>791</v>
      </c>
      <c r="BC267" s="57" t="s">
        <v>790</v>
      </c>
      <c r="BD267" s="75" t="s">
        <v>1058</v>
      </c>
      <c r="BE267" s="75" t="s">
        <v>1058</v>
      </c>
      <c r="BF267" s="75" t="s">
        <v>1058</v>
      </c>
      <c r="BG267" s="61">
        <v>200</v>
      </c>
      <c r="BH267" s="61">
        <v>910</v>
      </c>
      <c r="BI267" s="61" t="s">
        <v>849</v>
      </c>
      <c r="BJ267" s="61" t="s">
        <v>849</v>
      </c>
      <c r="BK267" s="65" t="s">
        <v>790</v>
      </c>
      <c r="BL267" s="65">
        <v>0.1</v>
      </c>
      <c r="BM267" s="65" t="s">
        <v>1140</v>
      </c>
      <c r="BN267" s="65" t="s">
        <v>1517</v>
      </c>
    </row>
    <row r="268" spans="1:66" ht="35.1" customHeight="1" x14ac:dyDescent="0.2">
      <c r="A268" s="24" t="s">
        <v>756</v>
      </c>
      <c r="B268" s="127"/>
      <c r="C268" s="24" t="s">
        <v>1417</v>
      </c>
      <c r="D268" s="24" t="s">
        <v>757</v>
      </c>
      <c r="E268" s="123">
        <v>1672</v>
      </c>
      <c r="F268" s="22"/>
      <c r="G268" s="22"/>
      <c r="H268" s="22"/>
      <c r="I268" s="22"/>
      <c r="J268" s="142"/>
      <c r="K268" s="142"/>
      <c r="L268" s="142"/>
      <c r="M268" s="142"/>
      <c r="N268" s="165"/>
      <c r="O268" s="22"/>
      <c r="P268" s="22"/>
      <c r="Q268" s="22" t="str">
        <f>IFERROR(VLOOKUP(A268,'[1]Compil Arr.Eval+Surv'!$C$2:$M$187,11,FALSE),"")</f>
        <v/>
      </c>
      <c r="R268" s="98"/>
      <c r="S268" s="98"/>
      <c r="T268" s="98" t="str">
        <f>IF(J268&lt;&gt;"","Etat chimique",IFERROR(VLOOKUP(A268,'[1]Compil Arr.Eval+Surv'!$C$2:$M$187,11,FALSE),""))</f>
        <v/>
      </c>
      <c r="U268" s="39" t="s">
        <v>790</v>
      </c>
      <c r="V268" s="39" t="s">
        <v>790</v>
      </c>
      <c r="W268" s="39" t="s">
        <v>790</v>
      </c>
      <c r="X268" s="39" t="s">
        <v>790</v>
      </c>
      <c r="Y268" s="39" t="s">
        <v>790</v>
      </c>
      <c r="Z268" s="39" t="s">
        <v>790</v>
      </c>
      <c r="AA268" s="42" t="s">
        <v>928</v>
      </c>
      <c r="AB268" s="42" t="s">
        <v>919</v>
      </c>
      <c r="AC268" s="42">
        <v>41600</v>
      </c>
      <c r="AD268" s="86" t="s">
        <v>276</v>
      </c>
      <c r="AE268" s="86">
        <v>0.6</v>
      </c>
      <c r="AF268" s="86" t="s">
        <v>854</v>
      </c>
      <c r="AG268" s="86">
        <v>0.1</v>
      </c>
      <c r="AH268" s="86">
        <v>2.8</v>
      </c>
      <c r="AI268" s="86">
        <v>0.6</v>
      </c>
      <c r="AJ268" s="86" t="s">
        <v>854</v>
      </c>
      <c r="AK268" s="86">
        <v>0.06</v>
      </c>
      <c r="AL268" s="87" t="s">
        <v>854</v>
      </c>
      <c r="AM268" s="86">
        <v>0.28000000000000003</v>
      </c>
      <c r="AN268" s="86">
        <v>0.06</v>
      </c>
      <c r="AO268" s="86" t="s">
        <v>854</v>
      </c>
      <c r="AP268" s="86" t="s">
        <v>818</v>
      </c>
      <c r="AQ268" s="70">
        <v>10</v>
      </c>
      <c r="AR268" s="70">
        <v>0.6</v>
      </c>
      <c r="AS268" s="70">
        <v>10</v>
      </c>
      <c r="AT268" s="70">
        <v>2.8</v>
      </c>
      <c r="AU268" s="52">
        <v>100</v>
      </c>
      <c r="AV268" s="52">
        <v>0.06</v>
      </c>
      <c r="AW268" s="52">
        <v>100</v>
      </c>
      <c r="AX268" s="52">
        <v>0.28000000000000003</v>
      </c>
      <c r="AY268" s="48" t="s">
        <v>789</v>
      </c>
      <c r="AZ268" s="48">
        <v>22.75</v>
      </c>
      <c r="BA268" s="44" t="s">
        <v>789</v>
      </c>
      <c r="BB268" s="44">
        <v>2.2749999999999999</v>
      </c>
      <c r="BC268" s="57">
        <v>30</v>
      </c>
      <c r="BD268" s="75">
        <v>4167</v>
      </c>
      <c r="BE268" s="75">
        <v>1777</v>
      </c>
      <c r="BF268" s="75">
        <v>1777</v>
      </c>
      <c r="BG268" s="61">
        <v>100</v>
      </c>
      <c r="BH268" s="61">
        <v>3043.5</v>
      </c>
      <c r="BI268" s="61">
        <v>43.2</v>
      </c>
      <c r="BJ268" s="61">
        <v>43.2</v>
      </c>
      <c r="BK268" s="65" t="s">
        <v>790</v>
      </c>
      <c r="BL268" s="65">
        <v>0.1</v>
      </c>
      <c r="BM268" s="65" t="s">
        <v>1140</v>
      </c>
      <c r="BN268" s="65" t="s">
        <v>1517</v>
      </c>
    </row>
    <row r="269" spans="1:66" ht="35.1" customHeight="1" x14ac:dyDescent="0.2">
      <c r="A269" s="24" t="s">
        <v>766</v>
      </c>
      <c r="B269" s="127"/>
      <c r="C269" s="24" t="s">
        <v>767</v>
      </c>
      <c r="D269" s="24" t="s">
        <v>767</v>
      </c>
      <c r="E269" s="123">
        <v>1945</v>
      </c>
      <c r="F269" s="22"/>
      <c r="G269" s="22"/>
      <c r="H269" s="22"/>
      <c r="I269" s="22"/>
      <c r="J269" s="142"/>
      <c r="K269" s="142"/>
      <c r="L269" s="142"/>
      <c r="M269" s="142"/>
      <c r="N269" s="165"/>
      <c r="O269" s="22"/>
      <c r="P269" s="22"/>
      <c r="Q269" s="22" t="str">
        <f>IFERROR(VLOOKUP(A269,'[1]Compil Arr.Eval+Surv'!$C$2:$M$187,11,FALSE),"")</f>
        <v>SPAS Cat. B</v>
      </c>
      <c r="R269" s="98"/>
      <c r="S269" s="98"/>
      <c r="T269" s="98" t="str">
        <f>IF(J269&lt;&gt;"","Etat chimique",IFERROR(VLOOKUP(A269,'[1]Compil Arr.Eval+Surv'!$C$2:$M$187,11,FALSE),""))</f>
        <v>SPAS Cat. B</v>
      </c>
      <c r="U269" s="39" t="s">
        <v>790</v>
      </c>
      <c r="V269" s="39" t="s">
        <v>790</v>
      </c>
      <c r="W269" s="39" t="s">
        <v>790</v>
      </c>
      <c r="X269" s="39" t="s">
        <v>790</v>
      </c>
      <c r="Y269" s="39" t="s">
        <v>790</v>
      </c>
      <c r="Z269" s="39" t="s">
        <v>790</v>
      </c>
      <c r="AA269" s="42" t="s">
        <v>928</v>
      </c>
      <c r="AB269" s="42" t="s">
        <v>920</v>
      </c>
      <c r="AC269" s="42">
        <v>41824</v>
      </c>
      <c r="AD269" s="86" t="s">
        <v>276</v>
      </c>
      <c r="AE269" s="86">
        <v>0.1</v>
      </c>
      <c r="AF269" s="86" t="s">
        <v>1256</v>
      </c>
      <c r="AG269" s="86">
        <v>0.1</v>
      </c>
      <c r="AH269" s="86">
        <v>1.6</v>
      </c>
      <c r="AI269" s="86">
        <v>0.1</v>
      </c>
      <c r="AJ269" s="86" t="s">
        <v>854</v>
      </c>
      <c r="AK269" s="86">
        <v>0.01</v>
      </c>
      <c r="AL269" s="87" t="s">
        <v>854</v>
      </c>
      <c r="AM269" s="86">
        <v>0.2</v>
      </c>
      <c r="AN269" s="86">
        <v>0.01</v>
      </c>
      <c r="AO269" s="86" t="s">
        <v>854</v>
      </c>
      <c r="AP269" s="86" t="s">
        <v>818</v>
      </c>
      <c r="AQ269" s="70">
        <v>10</v>
      </c>
      <c r="AR269" s="70">
        <v>0.1</v>
      </c>
      <c r="AS269" s="70">
        <v>10</v>
      </c>
      <c r="AT269" s="70">
        <v>1.6</v>
      </c>
      <c r="AU269" s="52">
        <v>100</v>
      </c>
      <c r="AV269" s="52">
        <v>0.01</v>
      </c>
      <c r="AW269" s="52">
        <v>100</v>
      </c>
      <c r="AX269" s="52">
        <v>0.2</v>
      </c>
      <c r="AY269" s="48" t="s">
        <v>789</v>
      </c>
      <c r="AZ269" s="48">
        <v>0.72000000000000008</v>
      </c>
      <c r="BA269" s="44" t="s">
        <v>789</v>
      </c>
      <c r="BB269" s="44">
        <v>7.2000000000000008E-2</v>
      </c>
      <c r="BC269" s="57">
        <v>90</v>
      </c>
      <c r="BD269" s="75">
        <v>189</v>
      </c>
      <c r="BE269" s="75">
        <v>17</v>
      </c>
      <c r="BF269" s="75">
        <v>17</v>
      </c>
      <c r="BG269" s="61" t="s">
        <v>859</v>
      </c>
      <c r="BH269" s="61">
        <v>5.3</v>
      </c>
      <c r="BI269" s="61">
        <v>0.5</v>
      </c>
      <c r="BJ269" s="61">
        <v>0.5</v>
      </c>
      <c r="BK269" s="65" t="s">
        <v>790</v>
      </c>
      <c r="BL269" s="65">
        <v>0.1</v>
      </c>
      <c r="BM269" s="65" t="s">
        <v>1140</v>
      </c>
      <c r="BN269" s="65" t="s">
        <v>1517</v>
      </c>
    </row>
    <row r="270" spans="1:66" ht="35.1" customHeight="1" x14ac:dyDescent="0.2">
      <c r="A270" s="24" t="s">
        <v>1014</v>
      </c>
      <c r="B270" s="127"/>
      <c r="C270" s="24" t="s">
        <v>1015</v>
      </c>
      <c r="D270" s="24" t="s">
        <v>1419</v>
      </c>
      <c r="E270" s="123">
        <v>5353</v>
      </c>
      <c r="F270" s="22"/>
      <c r="G270" s="22"/>
      <c r="H270" s="22"/>
      <c r="I270" s="22"/>
      <c r="J270" s="142"/>
      <c r="K270" s="142"/>
      <c r="L270" s="142"/>
      <c r="M270" s="142"/>
      <c r="N270" s="165"/>
      <c r="O270" s="22"/>
      <c r="P270" s="22"/>
      <c r="Q270" s="22" t="str">
        <f>IFERROR(VLOOKUP(A270,'[1]Compil Arr.Eval+Surv'!$C$2:$M$187,11,FALSE),"")</f>
        <v>SPAS Cat. A</v>
      </c>
      <c r="R270" s="98" t="s">
        <v>1026</v>
      </c>
      <c r="S270" s="98"/>
      <c r="T270" s="98" t="str">
        <f>IF(J270&lt;&gt;"","Etat chimique",IFERROR(VLOOKUP(A270,'[1]Compil Arr.Eval+Surv'!$C$2:$M$187,11,FALSE),""))</f>
        <v>SPAS Cat. A</v>
      </c>
      <c r="U270" s="39" t="s">
        <v>790</v>
      </c>
      <c r="V270" s="39" t="s">
        <v>790</v>
      </c>
      <c r="W270" s="39" t="s">
        <v>790</v>
      </c>
      <c r="X270" s="39" t="s">
        <v>790</v>
      </c>
      <c r="Y270" s="39" t="s">
        <v>790</v>
      </c>
      <c r="Z270" s="39" t="s">
        <v>790</v>
      </c>
      <c r="AA270" s="42" t="s">
        <v>1060</v>
      </c>
      <c r="AB270" s="42" t="s">
        <v>1059</v>
      </c>
      <c r="AC270" s="42">
        <v>44897</v>
      </c>
      <c r="AD270" s="86" t="s">
        <v>276</v>
      </c>
      <c r="AE270" s="86" t="s">
        <v>791</v>
      </c>
      <c r="AF270" s="86" t="s">
        <v>790</v>
      </c>
      <c r="AG270" s="86" t="s">
        <v>791</v>
      </c>
      <c r="AH270" s="86">
        <v>0.65600000000000003</v>
      </c>
      <c r="AI270" s="86">
        <v>0.39</v>
      </c>
      <c r="AJ270" s="86" t="s">
        <v>854</v>
      </c>
      <c r="AK270" s="86" t="s">
        <v>791</v>
      </c>
      <c r="AL270" s="87" t="s">
        <v>790</v>
      </c>
      <c r="AM270" s="86">
        <v>6.5000000000000002E-2</v>
      </c>
      <c r="AN270" s="86">
        <v>3.9E-2</v>
      </c>
      <c r="AO270" s="86" t="s">
        <v>854</v>
      </c>
      <c r="AP270" s="86" t="s">
        <v>818</v>
      </c>
      <c r="AQ270" s="70">
        <v>10</v>
      </c>
      <c r="AR270" s="70">
        <v>0.39</v>
      </c>
      <c r="AS270" s="70">
        <v>100</v>
      </c>
      <c r="AT270" s="70">
        <v>0.65600000000000003</v>
      </c>
      <c r="AU270" s="52">
        <v>100</v>
      </c>
      <c r="AV270" s="52">
        <v>3.9E-2</v>
      </c>
      <c r="AW270" s="52">
        <v>1000</v>
      </c>
      <c r="AX270" s="52">
        <v>6.5000000000000002E-2</v>
      </c>
      <c r="AY270" s="48" t="s">
        <v>790</v>
      </c>
      <c r="AZ270" s="48" t="s">
        <v>1058</v>
      </c>
      <c r="BA270" s="44" t="s">
        <v>790</v>
      </c>
      <c r="BB270" s="44" t="s">
        <v>1058</v>
      </c>
      <c r="BC270" s="57" t="s">
        <v>790</v>
      </c>
      <c r="BD270" s="75" t="s">
        <v>1058</v>
      </c>
      <c r="BE270" s="75" t="s">
        <v>1058</v>
      </c>
      <c r="BF270" s="75" t="s">
        <v>1058</v>
      </c>
      <c r="BG270" s="61" t="s">
        <v>790</v>
      </c>
      <c r="BH270" s="61" t="s">
        <v>791</v>
      </c>
      <c r="BI270" s="61" t="s">
        <v>791</v>
      </c>
      <c r="BJ270" s="61" t="s">
        <v>791</v>
      </c>
      <c r="BK270" s="65" t="s">
        <v>790</v>
      </c>
      <c r="BL270" s="65" t="s">
        <v>791</v>
      </c>
      <c r="BM270" s="65" t="s">
        <v>790</v>
      </c>
      <c r="BN270" s="65"/>
    </row>
    <row r="271" spans="1:66" ht="35.1" customHeight="1" x14ac:dyDescent="0.2">
      <c r="A271" s="24" t="s">
        <v>108</v>
      </c>
      <c r="B271" s="127"/>
      <c r="C271" s="24" t="s">
        <v>46</v>
      </c>
      <c r="D271" s="24" t="s">
        <v>1420</v>
      </c>
      <c r="E271" s="123">
        <v>1950</v>
      </c>
      <c r="F271" s="22"/>
      <c r="G271" s="22"/>
      <c r="H271" s="22"/>
      <c r="I271" s="22"/>
      <c r="J271" s="142"/>
      <c r="K271" s="142"/>
      <c r="L271" s="142"/>
      <c r="M271" s="142"/>
      <c r="N271" s="165"/>
      <c r="O271" s="22"/>
      <c r="P271" s="22"/>
      <c r="Q271" s="22" t="str">
        <f>IFERROR(VLOOKUP(A271,'[1]Compil Arr.Eval+Surv'!$C$2:$M$187,11,FALSE),"")</f>
        <v/>
      </c>
      <c r="R271" s="98"/>
      <c r="S271" s="98"/>
      <c r="T271" s="98" t="str">
        <f>IF(J271&lt;&gt;"","Etat chimique",IFERROR(VLOOKUP(A271,'[1]Compil Arr.Eval+Surv'!$C$2:$M$187,11,FALSE),""))</f>
        <v/>
      </c>
      <c r="U271" s="39" t="s">
        <v>790</v>
      </c>
      <c r="V271" s="39" t="s">
        <v>790</v>
      </c>
      <c r="W271" s="39" t="s">
        <v>790</v>
      </c>
      <c r="X271" s="39" t="s">
        <v>790</v>
      </c>
      <c r="Y271" s="39" t="s">
        <v>790</v>
      </c>
      <c r="Z271" s="39" t="s">
        <v>790</v>
      </c>
      <c r="AA271" s="42" t="s">
        <v>1259</v>
      </c>
      <c r="AB271" s="42" t="s">
        <v>921</v>
      </c>
      <c r="AC271" s="42" t="s">
        <v>776</v>
      </c>
      <c r="AD271" s="86" t="s">
        <v>276</v>
      </c>
      <c r="AE271" s="86" t="s">
        <v>791</v>
      </c>
      <c r="AF271" s="86" t="s">
        <v>790</v>
      </c>
      <c r="AG271" s="86" t="s">
        <v>791</v>
      </c>
      <c r="AH271" s="86" t="s">
        <v>791</v>
      </c>
      <c r="AI271" s="86" t="s">
        <v>275</v>
      </c>
      <c r="AJ271" s="86" t="s">
        <v>790</v>
      </c>
      <c r="AK271" s="86" t="s">
        <v>791</v>
      </c>
      <c r="AL271" s="87" t="s">
        <v>790</v>
      </c>
      <c r="AM271" s="86" t="s">
        <v>791</v>
      </c>
      <c r="AN271" s="86" t="s">
        <v>275</v>
      </c>
      <c r="AO271" s="86" t="s">
        <v>790</v>
      </c>
      <c r="AP271" s="86" t="s">
        <v>818</v>
      </c>
      <c r="AQ271" s="70">
        <v>50</v>
      </c>
      <c r="AR271" s="70">
        <v>0.24</v>
      </c>
      <c r="AS271" s="70" t="s">
        <v>790</v>
      </c>
      <c r="AT271" s="70" t="s">
        <v>791</v>
      </c>
      <c r="AU271" s="52" t="s">
        <v>790</v>
      </c>
      <c r="AV271" s="52" t="s">
        <v>791</v>
      </c>
      <c r="AW271" s="52" t="s">
        <v>790</v>
      </c>
      <c r="AX271" s="52" t="s">
        <v>791</v>
      </c>
      <c r="AY271" s="48" t="s">
        <v>789</v>
      </c>
      <c r="AZ271" s="48" t="s">
        <v>275</v>
      </c>
      <c r="BA271" s="44" t="s">
        <v>789</v>
      </c>
      <c r="BB271" s="44" t="s">
        <v>275</v>
      </c>
      <c r="BC271" s="57" t="s">
        <v>790</v>
      </c>
      <c r="BD271" s="75" t="s">
        <v>791</v>
      </c>
      <c r="BE271" s="75" t="s">
        <v>791</v>
      </c>
      <c r="BF271" s="75" t="s">
        <v>791</v>
      </c>
      <c r="BG271" s="61" t="s">
        <v>790</v>
      </c>
      <c r="BH271" s="61" t="s">
        <v>791</v>
      </c>
      <c r="BI271" s="61" t="s">
        <v>791</v>
      </c>
      <c r="BJ271" s="61" t="s">
        <v>791</v>
      </c>
      <c r="BK271" s="65" t="s">
        <v>790</v>
      </c>
      <c r="BL271" s="65" t="s">
        <v>792</v>
      </c>
      <c r="BM271" s="65" t="s">
        <v>276</v>
      </c>
      <c r="BN271" s="65"/>
    </row>
    <row r="272" spans="1:66" ht="35.1" customHeight="1" x14ac:dyDescent="0.2">
      <c r="A272" s="24" t="s">
        <v>109</v>
      </c>
      <c r="B272" s="127"/>
      <c r="C272" s="24" t="s">
        <v>47</v>
      </c>
      <c r="D272" s="24" t="s">
        <v>47</v>
      </c>
      <c r="E272" s="123">
        <v>1094</v>
      </c>
      <c r="F272" s="22"/>
      <c r="G272" s="22"/>
      <c r="H272" s="22"/>
      <c r="I272" s="22"/>
      <c r="J272" s="142"/>
      <c r="K272" s="142"/>
      <c r="L272" s="142"/>
      <c r="M272" s="142"/>
      <c r="N272" s="165"/>
      <c r="O272" s="22"/>
      <c r="P272" s="22"/>
      <c r="Q272" s="22" t="str">
        <f>IFERROR(VLOOKUP(A272,'[1]Compil Arr.Eval+Surv'!$C$2:$M$187,11,FALSE),"")</f>
        <v>SPAS Cat. B</v>
      </c>
      <c r="R272" s="98"/>
      <c r="S272" s="98"/>
      <c r="T272" s="98" t="str">
        <f>IF(J272&lt;&gt;"","Etat chimique",IFERROR(VLOOKUP(A272,'[1]Compil Arr.Eval+Surv'!$C$2:$M$187,11,FALSE),""))</f>
        <v>SPAS Cat. B</v>
      </c>
      <c r="U272" s="39" t="s">
        <v>790</v>
      </c>
      <c r="V272" s="39" t="s">
        <v>790</v>
      </c>
      <c r="W272" s="39" t="s">
        <v>790</v>
      </c>
      <c r="X272" s="39" t="s">
        <v>790</v>
      </c>
      <c r="Y272" s="39" t="s">
        <v>790</v>
      </c>
      <c r="Z272" s="39" t="s">
        <v>790</v>
      </c>
      <c r="AA272" s="42" t="s">
        <v>928</v>
      </c>
      <c r="AB272" s="42" t="s">
        <v>916</v>
      </c>
      <c r="AC272" s="42">
        <v>40704</v>
      </c>
      <c r="AD272" s="86" t="s">
        <v>276</v>
      </c>
      <c r="AE272" s="86">
        <v>1.9000000000000001E-4</v>
      </c>
      <c r="AF272" s="86" t="s">
        <v>854</v>
      </c>
      <c r="AG272" s="86">
        <v>1.9000000000000001E-4</v>
      </c>
      <c r="AH272" s="86">
        <v>4.0999999999999999E-4</v>
      </c>
      <c r="AI272" s="86">
        <v>1.9000000000000001E-4</v>
      </c>
      <c r="AJ272" s="86" t="s">
        <v>854</v>
      </c>
      <c r="AK272" s="86">
        <v>1.9000000000000001E-5</v>
      </c>
      <c r="AL272" s="87" t="s">
        <v>854</v>
      </c>
      <c r="AM272" s="86">
        <v>4.0999999999999999E-4</v>
      </c>
      <c r="AN272" s="86">
        <v>1.9000000000000001E-5</v>
      </c>
      <c r="AO272" s="86" t="s">
        <v>854</v>
      </c>
      <c r="AP272" s="86" t="s">
        <v>818</v>
      </c>
      <c r="AQ272" s="70">
        <v>10</v>
      </c>
      <c r="AR272" s="70">
        <v>1.9000000000000001E-4</v>
      </c>
      <c r="AS272" s="70">
        <v>10</v>
      </c>
      <c r="AT272" s="70">
        <v>4.0999999999999999E-4</v>
      </c>
      <c r="AU272" s="52">
        <v>100</v>
      </c>
      <c r="AV272" s="52">
        <v>1.9000000000000001E-5</v>
      </c>
      <c r="AW272" s="52">
        <v>10</v>
      </c>
      <c r="AX272" s="52">
        <v>4.0999999999999999E-4</v>
      </c>
      <c r="AY272" s="48">
        <v>100</v>
      </c>
      <c r="AZ272" s="48">
        <v>1.05</v>
      </c>
      <c r="BA272" s="44">
        <v>1000</v>
      </c>
      <c r="BB272" s="44">
        <v>0.105</v>
      </c>
      <c r="BC272" s="57">
        <v>30</v>
      </c>
      <c r="BD272" s="75">
        <v>40</v>
      </c>
      <c r="BE272" s="75">
        <v>8.9285714285714281E-3</v>
      </c>
      <c r="BF272" s="75">
        <v>4.464285714285714E-3</v>
      </c>
      <c r="BG272" s="61">
        <v>1000</v>
      </c>
      <c r="BH272" s="61">
        <v>30.4</v>
      </c>
      <c r="BI272" s="61">
        <v>6.7857142857142855E-3</v>
      </c>
      <c r="BJ272" s="61">
        <v>3.3928571428571428E-3</v>
      </c>
      <c r="BK272" s="65" t="s">
        <v>790</v>
      </c>
      <c r="BL272" s="65">
        <v>0.1</v>
      </c>
      <c r="BM272" s="65" t="s">
        <v>1140</v>
      </c>
      <c r="BN272" s="65" t="s">
        <v>1517</v>
      </c>
    </row>
    <row r="273" spans="1:66" ht="35.1" customHeight="1" x14ac:dyDescent="0.2">
      <c r="A273" s="24" t="s">
        <v>1006</v>
      </c>
      <c r="B273" s="127"/>
      <c r="C273" s="24" t="s">
        <v>1007</v>
      </c>
      <c r="D273" s="24" t="s">
        <v>1421</v>
      </c>
      <c r="E273" s="123">
        <v>1406</v>
      </c>
      <c r="F273" s="22"/>
      <c r="G273" s="22"/>
      <c r="H273" s="22"/>
      <c r="I273" s="22"/>
      <c r="J273" s="142"/>
      <c r="K273" s="142"/>
      <c r="L273" s="142"/>
      <c r="M273" s="142"/>
      <c r="N273" s="165"/>
      <c r="O273" s="22"/>
      <c r="P273" s="22"/>
      <c r="Q273" s="22" t="str">
        <f>IFERROR(VLOOKUP(A273,'[1]Compil Arr.Eval+Surv'!$C$2:$M$187,11,FALSE),"")</f>
        <v/>
      </c>
      <c r="R273" s="98" t="s">
        <v>1025</v>
      </c>
      <c r="S273" s="98"/>
      <c r="T273" s="98" t="str">
        <f>IF(J273&lt;&gt;"","Etat chimique",IFERROR(VLOOKUP(A273,'[1]Compil Arr.Eval+Surv'!$C$2:$M$187,11,FALSE),""))</f>
        <v/>
      </c>
      <c r="U273" s="39" t="s">
        <v>790</v>
      </c>
      <c r="V273" s="39" t="s">
        <v>790</v>
      </c>
      <c r="W273" s="39" t="s">
        <v>790</v>
      </c>
      <c r="X273" s="39" t="s">
        <v>790</v>
      </c>
      <c r="Y273" s="39" t="s">
        <v>790</v>
      </c>
      <c r="Z273" s="39" t="s">
        <v>790</v>
      </c>
      <c r="AA273" s="42" t="s">
        <v>1060</v>
      </c>
      <c r="AB273" s="42" t="s">
        <v>1059</v>
      </c>
      <c r="AC273" s="42">
        <v>44897</v>
      </c>
      <c r="AD273" s="86" t="s">
        <v>276</v>
      </c>
      <c r="AE273" s="86" t="s">
        <v>791</v>
      </c>
      <c r="AF273" s="86" t="s">
        <v>790</v>
      </c>
      <c r="AG273" s="86" t="s">
        <v>791</v>
      </c>
      <c r="AH273" s="86">
        <v>1</v>
      </c>
      <c r="AI273" s="86">
        <v>0.68</v>
      </c>
      <c r="AJ273" s="86" t="s">
        <v>854</v>
      </c>
      <c r="AK273" s="86" t="s">
        <v>791</v>
      </c>
      <c r="AL273" s="87" t="s">
        <v>790</v>
      </c>
      <c r="AM273" s="86">
        <v>0.1</v>
      </c>
      <c r="AN273" s="86">
        <v>6.8000000000000005E-2</v>
      </c>
      <c r="AO273" s="86" t="s">
        <v>854</v>
      </c>
      <c r="AP273" s="86" t="s">
        <v>818</v>
      </c>
      <c r="AQ273" s="70" t="s">
        <v>1069</v>
      </c>
      <c r="AR273" s="70">
        <v>0.68</v>
      </c>
      <c r="AS273" s="70" t="s">
        <v>1069</v>
      </c>
      <c r="AT273" s="70">
        <v>1</v>
      </c>
      <c r="AU273" s="52" t="s">
        <v>1070</v>
      </c>
      <c r="AV273" s="52">
        <v>6.8000000000000005E-2</v>
      </c>
      <c r="AW273" s="52" t="s">
        <v>1070</v>
      </c>
      <c r="AX273" s="52">
        <v>0.1</v>
      </c>
      <c r="AY273" s="48" t="s">
        <v>790</v>
      </c>
      <c r="AZ273" s="48" t="s">
        <v>1058</v>
      </c>
      <c r="BA273" s="44" t="s">
        <v>790</v>
      </c>
      <c r="BB273" s="44" t="s">
        <v>1058</v>
      </c>
      <c r="BC273" s="57" t="s">
        <v>790</v>
      </c>
      <c r="BD273" s="75" t="s">
        <v>1058</v>
      </c>
      <c r="BE273" s="75" t="s">
        <v>1058</v>
      </c>
      <c r="BF273" s="75" t="s">
        <v>1058</v>
      </c>
      <c r="BG273" s="61" t="s">
        <v>790</v>
      </c>
      <c r="BH273" s="61" t="s">
        <v>791</v>
      </c>
      <c r="BI273" s="61" t="s">
        <v>791</v>
      </c>
      <c r="BJ273" s="61" t="s">
        <v>791</v>
      </c>
      <c r="BK273" s="65" t="s">
        <v>790</v>
      </c>
      <c r="BL273" s="65">
        <v>0.1</v>
      </c>
      <c r="BM273" s="65" t="s">
        <v>1140</v>
      </c>
      <c r="BN273" s="65" t="s">
        <v>1517</v>
      </c>
    </row>
    <row r="274" spans="1:66" ht="35.1" customHeight="1" x14ac:dyDescent="0.2">
      <c r="A274" s="24" t="s">
        <v>110</v>
      </c>
      <c r="B274" s="127"/>
      <c r="C274" s="24" t="s">
        <v>48</v>
      </c>
      <c r="D274" s="24" t="s">
        <v>48</v>
      </c>
      <c r="E274" s="123">
        <v>1203</v>
      </c>
      <c r="F274" s="22">
        <v>18</v>
      </c>
      <c r="G274" s="22" t="s">
        <v>431</v>
      </c>
      <c r="H274" s="22">
        <v>18</v>
      </c>
      <c r="I274" s="22" t="s">
        <v>431</v>
      </c>
      <c r="J274" s="142">
        <v>18</v>
      </c>
      <c r="K274" s="142" t="s">
        <v>431</v>
      </c>
      <c r="L274" s="142"/>
      <c r="M274" s="142" t="s">
        <v>1228</v>
      </c>
      <c r="N274" s="165" t="s">
        <v>276</v>
      </c>
      <c r="O274" s="22" t="s">
        <v>634</v>
      </c>
      <c r="P274" s="22" t="s">
        <v>634</v>
      </c>
      <c r="Q274" s="22" t="str">
        <f>IFERROR(VLOOKUP(A274,'[1]Compil Arr.Eval+Surv'!$C$2:$M$187,11,FALSE),"")</f>
        <v/>
      </c>
      <c r="R274" s="98"/>
      <c r="S274" s="98" t="s">
        <v>1262</v>
      </c>
      <c r="T274" s="98" t="str">
        <f>IF(J274&lt;&gt;"","Etat chimique",IFERROR(VLOOKUP(A274,'[1]Compil Arr.Eval+Surv'!$C$2:$M$187,11,FALSE),""))</f>
        <v>Etat chimique</v>
      </c>
      <c r="U274" s="39" t="s">
        <v>1246</v>
      </c>
      <c r="V274" s="39" t="s">
        <v>1246</v>
      </c>
      <c r="W274" s="39" t="s">
        <v>1246</v>
      </c>
      <c r="X274" s="39" t="s">
        <v>1246</v>
      </c>
      <c r="Y274" s="39" t="s">
        <v>1246</v>
      </c>
      <c r="Z274" s="39" t="s">
        <v>790</v>
      </c>
      <c r="AA274" s="42" t="s">
        <v>1522</v>
      </c>
      <c r="AB274" s="42" t="s">
        <v>890</v>
      </c>
      <c r="AC274" s="42" t="s">
        <v>929</v>
      </c>
      <c r="AD274" s="86" t="s">
        <v>276</v>
      </c>
      <c r="AE274" s="86" t="s">
        <v>853</v>
      </c>
      <c r="AF274" s="86" t="s">
        <v>853</v>
      </c>
      <c r="AG274" s="86" t="s">
        <v>853</v>
      </c>
      <c r="AH274" s="86" t="s">
        <v>853</v>
      </c>
      <c r="AI274" s="86" t="s">
        <v>853</v>
      </c>
      <c r="AJ274" s="86" t="s">
        <v>853</v>
      </c>
      <c r="AK274" s="86" t="s">
        <v>853</v>
      </c>
      <c r="AL274" s="87" t="s">
        <v>853</v>
      </c>
      <c r="AM274" s="86" t="s">
        <v>853</v>
      </c>
      <c r="AN274" s="86" t="s">
        <v>853</v>
      </c>
      <c r="AO274" s="86" t="s">
        <v>853</v>
      </c>
      <c r="AP274" s="86" t="s">
        <v>853</v>
      </c>
      <c r="AQ274" s="70" t="s">
        <v>853</v>
      </c>
      <c r="AR274" s="70" t="s">
        <v>853</v>
      </c>
      <c r="AS274" s="70" t="s">
        <v>853</v>
      </c>
      <c r="AT274" s="70" t="s">
        <v>853</v>
      </c>
      <c r="AU274" s="52" t="s">
        <v>853</v>
      </c>
      <c r="AV274" s="52" t="s">
        <v>853</v>
      </c>
      <c r="AW274" s="52" t="s">
        <v>853</v>
      </c>
      <c r="AX274" s="52" t="s">
        <v>853</v>
      </c>
      <c r="AY274" s="48" t="s">
        <v>853</v>
      </c>
      <c r="AZ274" s="48" t="s">
        <v>853</v>
      </c>
      <c r="BA274" s="44" t="s">
        <v>853</v>
      </c>
      <c r="BB274" s="44" t="s">
        <v>853</v>
      </c>
      <c r="BC274" s="57" t="s">
        <v>853</v>
      </c>
      <c r="BD274" s="75" t="s">
        <v>853</v>
      </c>
      <c r="BE274" s="75" t="s">
        <v>853</v>
      </c>
      <c r="BF274" s="75" t="s">
        <v>853</v>
      </c>
      <c r="BG274" s="61" t="s">
        <v>853</v>
      </c>
      <c r="BH274" s="61" t="s">
        <v>853</v>
      </c>
      <c r="BI274" s="61" t="s">
        <v>853</v>
      </c>
      <c r="BJ274" s="61" t="s">
        <v>853</v>
      </c>
      <c r="BK274" s="65" t="s">
        <v>853</v>
      </c>
      <c r="BL274" s="65" t="s">
        <v>853</v>
      </c>
      <c r="BM274" s="65" t="s">
        <v>853</v>
      </c>
      <c r="BN274" s="65"/>
    </row>
    <row r="275" spans="1:66" ht="35.1" customHeight="1" x14ac:dyDescent="0.2">
      <c r="A275" s="24" t="s">
        <v>369</v>
      </c>
      <c r="B275" s="127"/>
      <c r="C275" s="24" t="s">
        <v>370</v>
      </c>
      <c r="D275" s="24" t="s">
        <v>370</v>
      </c>
      <c r="E275" s="123">
        <v>1209</v>
      </c>
      <c r="F275" s="22"/>
      <c r="G275" s="22"/>
      <c r="H275" s="22"/>
      <c r="I275" s="22"/>
      <c r="J275" s="142"/>
      <c r="K275" s="142"/>
      <c r="L275" s="142"/>
      <c r="M275" s="142"/>
      <c r="N275" s="165"/>
      <c r="O275" s="22" t="s">
        <v>633</v>
      </c>
      <c r="P275" s="22" t="s">
        <v>633</v>
      </c>
      <c r="Q275" s="22" t="str">
        <f>IFERROR(VLOOKUP(A275,'[1]Compil Arr.Eval+Surv'!$C$2:$M$187,11,FALSE),"")</f>
        <v>PSEE &amp; SPAS Cat. A</v>
      </c>
      <c r="R275" s="98"/>
      <c r="S275" s="98"/>
      <c r="T275" s="98" t="str">
        <f>IF(J275&lt;&gt;"","Etat chimique",IFERROR(VLOOKUP(A275,'[1]Compil Arr.Eval+Surv'!$C$2:$M$187,11,FALSE),""))</f>
        <v>PSEE &amp; SPAS Cat. A</v>
      </c>
      <c r="U275" s="39" t="s">
        <v>790</v>
      </c>
      <c r="V275" s="39" t="s">
        <v>790</v>
      </c>
      <c r="W275" s="39" t="s">
        <v>790</v>
      </c>
      <c r="X275" s="39" t="s">
        <v>790</v>
      </c>
      <c r="Y275" s="39" t="s">
        <v>790</v>
      </c>
      <c r="Z275" s="39">
        <f>AI275</f>
        <v>1</v>
      </c>
      <c r="AA275" s="42" t="s">
        <v>1100</v>
      </c>
      <c r="AB275" s="42" t="s">
        <v>914</v>
      </c>
      <c r="AC275" s="42">
        <v>40088</v>
      </c>
      <c r="AD275" s="86" t="s">
        <v>884</v>
      </c>
      <c r="AE275" s="86">
        <v>0.2</v>
      </c>
      <c r="AF275" s="86" t="s">
        <v>1234</v>
      </c>
      <c r="AG275" s="86">
        <v>0.1</v>
      </c>
      <c r="AH275" s="86">
        <v>1</v>
      </c>
      <c r="AI275" s="86">
        <v>1</v>
      </c>
      <c r="AJ275" s="86" t="s">
        <v>854</v>
      </c>
      <c r="AK275" s="86" t="s">
        <v>791</v>
      </c>
      <c r="AL275" s="87" t="s">
        <v>790</v>
      </c>
      <c r="AM275" s="86" t="s">
        <v>855</v>
      </c>
      <c r="AN275" s="86" t="s">
        <v>275</v>
      </c>
      <c r="AO275" s="86" t="s">
        <v>790</v>
      </c>
      <c r="AP275" s="86">
        <v>12</v>
      </c>
      <c r="AQ275" s="70">
        <v>10</v>
      </c>
      <c r="AR275" s="70">
        <v>1</v>
      </c>
      <c r="AS275" s="70">
        <v>10</v>
      </c>
      <c r="AT275" s="70">
        <v>1</v>
      </c>
      <c r="AU275" s="52" t="s">
        <v>790</v>
      </c>
      <c r="AV275" s="52" t="s">
        <v>855</v>
      </c>
      <c r="AW275" s="52" t="s">
        <v>790</v>
      </c>
      <c r="AX275" s="52" t="s">
        <v>855</v>
      </c>
      <c r="AY275" s="48" t="s">
        <v>789</v>
      </c>
      <c r="AZ275" s="48">
        <v>60</v>
      </c>
      <c r="BA275" s="44" t="s">
        <v>790</v>
      </c>
      <c r="BB275" s="44" t="s">
        <v>791</v>
      </c>
      <c r="BC275" s="57">
        <v>30</v>
      </c>
      <c r="BD275" s="75">
        <v>83</v>
      </c>
      <c r="BE275" s="75">
        <v>2</v>
      </c>
      <c r="BF275" s="75" t="s">
        <v>855</v>
      </c>
      <c r="BG275" s="61">
        <v>1000</v>
      </c>
      <c r="BH275" s="61">
        <v>12</v>
      </c>
      <c r="BI275" s="61">
        <v>0.2</v>
      </c>
      <c r="BJ275" s="61" t="s">
        <v>855</v>
      </c>
      <c r="BK275" s="65" t="s">
        <v>790</v>
      </c>
      <c r="BL275" s="65">
        <v>0.1</v>
      </c>
      <c r="BM275" s="65" t="s">
        <v>1140</v>
      </c>
      <c r="BN275" s="65" t="s">
        <v>1517</v>
      </c>
    </row>
    <row r="276" spans="1:66" ht="35.1" customHeight="1" x14ac:dyDescent="0.2">
      <c r="A276" s="24" t="s">
        <v>879</v>
      </c>
      <c r="B276" s="127"/>
      <c r="C276" s="24" t="s">
        <v>877</v>
      </c>
      <c r="D276" s="24" t="s">
        <v>877</v>
      </c>
      <c r="E276" s="123" t="s">
        <v>878</v>
      </c>
      <c r="F276" s="22"/>
      <c r="G276" s="22"/>
      <c r="H276" s="22"/>
      <c r="I276" s="22"/>
      <c r="J276" s="142"/>
      <c r="K276" s="142"/>
      <c r="L276" s="142"/>
      <c r="M276" s="142"/>
      <c r="N276" s="165"/>
      <c r="O276" s="22"/>
      <c r="P276" s="22"/>
      <c r="Q276" s="22" t="str">
        <f>IFERROR(VLOOKUP(A276,'[1]Compil Arr.Eval+Surv'!$C$2:$M$187,11,FALSE),"")</f>
        <v>SPAS Cat. B</v>
      </c>
      <c r="R276" s="98"/>
      <c r="S276" s="98"/>
      <c r="T276" s="98" t="str">
        <f>IF(J276&lt;&gt;"","Etat chimique",IFERROR(VLOOKUP(A276,'[1]Compil Arr.Eval+Surv'!$C$2:$M$187,11,FALSE),""))</f>
        <v>SPAS Cat. B</v>
      </c>
      <c r="U276" s="39" t="s">
        <v>790</v>
      </c>
      <c r="V276" s="39" t="s">
        <v>790</v>
      </c>
      <c r="W276" s="39" t="s">
        <v>790</v>
      </c>
      <c r="X276" s="39" t="s">
        <v>790</v>
      </c>
      <c r="Y276" s="39" t="s">
        <v>790</v>
      </c>
      <c r="Z276" s="39" t="s">
        <v>790</v>
      </c>
      <c r="AA276" s="42" t="s">
        <v>928</v>
      </c>
      <c r="AB276" s="42" t="s">
        <v>916</v>
      </c>
      <c r="AC276" s="42">
        <v>40613</v>
      </c>
      <c r="AD276" s="86" t="s">
        <v>276</v>
      </c>
      <c r="AE276" s="86">
        <v>6.0000000000000001E-3</v>
      </c>
      <c r="AF276" s="86" t="s">
        <v>854</v>
      </c>
      <c r="AG276" s="86">
        <v>6.0000000000000001E-3</v>
      </c>
      <c r="AH276" s="86">
        <v>0.05</v>
      </c>
      <c r="AI276" s="86">
        <v>6.0000000000000001E-3</v>
      </c>
      <c r="AJ276" s="86" t="s">
        <v>854</v>
      </c>
      <c r="AK276" s="86">
        <v>5.9999999999999995E-4</v>
      </c>
      <c r="AL276" s="87" t="s">
        <v>854</v>
      </c>
      <c r="AM276" s="86">
        <v>5.0000000000000001E-3</v>
      </c>
      <c r="AN276" s="86">
        <v>5.9999999999999995E-4</v>
      </c>
      <c r="AO276" s="86" t="s">
        <v>854</v>
      </c>
      <c r="AP276" s="86" t="s">
        <v>818</v>
      </c>
      <c r="AQ276" s="70">
        <v>10</v>
      </c>
      <c r="AR276" s="70">
        <v>6.0000000000000001E-3</v>
      </c>
      <c r="AS276" s="70">
        <v>10</v>
      </c>
      <c r="AT276" s="70">
        <v>0.05</v>
      </c>
      <c r="AU276" s="52">
        <v>100</v>
      </c>
      <c r="AV276" s="52">
        <v>5.9999999999999995E-4</v>
      </c>
      <c r="AW276" s="52">
        <v>100</v>
      </c>
      <c r="AX276" s="52">
        <v>5.0000000000000001E-3</v>
      </c>
      <c r="AY276" s="48" t="s">
        <v>789</v>
      </c>
      <c r="AZ276" s="48">
        <v>0.05</v>
      </c>
      <c r="BA276" s="44" t="s">
        <v>789</v>
      </c>
      <c r="BB276" s="44">
        <v>0.05</v>
      </c>
      <c r="BC276" s="57">
        <v>30</v>
      </c>
      <c r="BD276" s="75">
        <v>1000</v>
      </c>
      <c r="BE276" s="75">
        <v>13</v>
      </c>
      <c r="BF276" s="75">
        <v>13</v>
      </c>
      <c r="BG276" s="61">
        <v>100</v>
      </c>
      <c r="BH276" s="61">
        <v>1000</v>
      </c>
      <c r="BI276" s="61">
        <v>12</v>
      </c>
      <c r="BJ276" s="61">
        <v>12</v>
      </c>
      <c r="BK276" s="65">
        <f>BG276</f>
        <v>100</v>
      </c>
      <c r="BL276" s="65">
        <v>0.1</v>
      </c>
      <c r="BM276" s="65" t="s">
        <v>1140</v>
      </c>
      <c r="BN276" s="65" t="s">
        <v>1517</v>
      </c>
    </row>
    <row r="277" spans="1:66" ht="35.1" customHeight="1" x14ac:dyDescent="0.2">
      <c r="A277" s="24" t="s">
        <v>771</v>
      </c>
      <c r="B277" s="127"/>
      <c r="C277" s="24" t="s">
        <v>763</v>
      </c>
      <c r="D277" s="24" t="s">
        <v>1418</v>
      </c>
      <c r="E277" s="123">
        <v>1211</v>
      </c>
      <c r="F277" s="22"/>
      <c r="G277" s="22"/>
      <c r="H277" s="22"/>
      <c r="I277" s="22"/>
      <c r="J277" s="142"/>
      <c r="K277" s="142"/>
      <c r="L277" s="142"/>
      <c r="M277" s="142"/>
      <c r="N277" s="165"/>
      <c r="O277" s="22"/>
      <c r="P277" s="22"/>
      <c r="Q277" s="22" t="str">
        <f>IFERROR(VLOOKUP(A277,'[1]Compil Arr.Eval+Surv'!$C$2:$M$187,11,FALSE),"")</f>
        <v/>
      </c>
      <c r="R277" s="98"/>
      <c r="S277" s="98"/>
      <c r="T277" s="98" t="str">
        <f>IF(J277&lt;&gt;"","Etat chimique",IFERROR(VLOOKUP(A277,'[1]Compil Arr.Eval+Surv'!$C$2:$M$187,11,FALSE),""))</f>
        <v/>
      </c>
      <c r="U277" s="39" t="s">
        <v>790</v>
      </c>
      <c r="V277" s="39" t="s">
        <v>790</v>
      </c>
      <c r="W277" s="39" t="s">
        <v>790</v>
      </c>
      <c r="X277" s="39" t="s">
        <v>790</v>
      </c>
      <c r="Y277" s="39" t="s">
        <v>790</v>
      </c>
      <c r="Z277" s="39" t="s">
        <v>790</v>
      </c>
      <c r="AA277" s="42" t="s">
        <v>928</v>
      </c>
      <c r="AB277" s="42" t="s">
        <v>919</v>
      </c>
      <c r="AC277" s="42">
        <v>41600</v>
      </c>
      <c r="AD277" s="86" t="s">
        <v>276</v>
      </c>
      <c r="AE277" s="86">
        <v>0.219</v>
      </c>
      <c r="AF277" s="86" t="s">
        <v>854</v>
      </c>
      <c r="AG277" s="86">
        <v>0.1</v>
      </c>
      <c r="AH277" s="86">
        <v>0.219</v>
      </c>
      <c r="AI277" s="86">
        <v>0.219</v>
      </c>
      <c r="AJ277" s="86" t="s">
        <v>854</v>
      </c>
      <c r="AK277" s="86">
        <v>2.1000000000000001E-2</v>
      </c>
      <c r="AL277" s="87" t="s">
        <v>854</v>
      </c>
      <c r="AM277" s="86">
        <v>2.1000000000000001E-2</v>
      </c>
      <c r="AN277" s="86">
        <v>2.1000000000000001E-2</v>
      </c>
      <c r="AO277" s="86" t="s">
        <v>854</v>
      </c>
      <c r="AP277" s="86" t="s">
        <v>818</v>
      </c>
      <c r="AQ277" s="70">
        <v>10</v>
      </c>
      <c r="AR277" s="70">
        <v>0.219</v>
      </c>
      <c r="AS277" s="70">
        <v>10</v>
      </c>
      <c r="AT277" s="70">
        <v>0.219</v>
      </c>
      <c r="AU277" s="52">
        <v>100</v>
      </c>
      <c r="AV277" s="52">
        <v>2.1000000000000001E-2</v>
      </c>
      <c r="AW277" s="52">
        <v>100</v>
      </c>
      <c r="AX277" s="52">
        <v>2.1000000000000001E-2</v>
      </c>
      <c r="AY277" s="48" t="s">
        <v>789</v>
      </c>
      <c r="AZ277" s="48">
        <v>11.27</v>
      </c>
      <c r="BA277" s="44" t="s">
        <v>789</v>
      </c>
      <c r="BB277" s="44">
        <v>1.1299999999999999</v>
      </c>
      <c r="BC277" s="57">
        <v>90</v>
      </c>
      <c r="BD277" s="75">
        <v>1333</v>
      </c>
      <c r="BE277" s="75">
        <v>381</v>
      </c>
      <c r="BF277" s="75">
        <v>381</v>
      </c>
      <c r="BG277" s="61">
        <v>1000</v>
      </c>
      <c r="BH277" s="61">
        <v>304</v>
      </c>
      <c r="BI277" s="61">
        <v>86</v>
      </c>
      <c r="BJ277" s="61">
        <v>86</v>
      </c>
      <c r="BK277" s="65" t="s">
        <v>790</v>
      </c>
      <c r="BL277" s="65">
        <v>0.1</v>
      </c>
      <c r="BM277" s="65" t="s">
        <v>1140</v>
      </c>
      <c r="BN277" s="65" t="s">
        <v>1517</v>
      </c>
    </row>
    <row r="278" spans="1:66" ht="35.1" customHeight="1" x14ac:dyDescent="0.2">
      <c r="A278" s="24" t="s">
        <v>373</v>
      </c>
      <c r="B278" s="127"/>
      <c r="C278" s="24" t="s">
        <v>1422</v>
      </c>
      <c r="D278" s="24" t="s">
        <v>374</v>
      </c>
      <c r="E278" s="123">
        <v>1214</v>
      </c>
      <c r="F278" s="22"/>
      <c r="G278" s="22"/>
      <c r="H278" s="22"/>
      <c r="I278" s="22"/>
      <c r="J278" s="142"/>
      <c r="K278" s="142"/>
      <c r="L278" s="142"/>
      <c r="M278" s="142"/>
      <c r="N278" s="165"/>
      <c r="O278" s="22"/>
      <c r="P278" s="22"/>
      <c r="Q278" s="22" t="str">
        <f>IFERROR(VLOOKUP(A278,'[1]Compil Arr.Eval+Surv'!$C$2:$M$187,11,FALSE),"")</f>
        <v/>
      </c>
      <c r="R278" s="98"/>
      <c r="S278" s="98"/>
      <c r="T278" s="98" t="str">
        <f>IF(J278&lt;&gt;"","Etat chimique",IFERROR(VLOOKUP(A278,'[1]Compil Arr.Eval+Surv'!$C$2:$M$187,11,FALSE),""))</f>
        <v/>
      </c>
      <c r="U278" s="39" t="s">
        <v>790</v>
      </c>
      <c r="V278" s="39" t="s">
        <v>790</v>
      </c>
      <c r="W278" s="39" t="s">
        <v>790</v>
      </c>
      <c r="X278" s="39" t="s">
        <v>790</v>
      </c>
      <c r="Y278" s="39" t="s">
        <v>790</v>
      </c>
      <c r="Z278" s="39" t="s">
        <v>790</v>
      </c>
      <c r="AA278" s="42" t="s">
        <v>928</v>
      </c>
      <c r="AB278" s="42" t="s">
        <v>918</v>
      </c>
      <c r="AC278" s="42">
        <v>41376</v>
      </c>
      <c r="AD278" s="86" t="s">
        <v>276</v>
      </c>
      <c r="AE278" s="86">
        <v>20.29</v>
      </c>
      <c r="AF278" s="86" t="s">
        <v>1234</v>
      </c>
      <c r="AG278" s="86">
        <v>0.1</v>
      </c>
      <c r="AH278" s="86">
        <v>60</v>
      </c>
      <c r="AI278" s="86">
        <v>44</v>
      </c>
      <c r="AJ278" s="86" t="s">
        <v>854</v>
      </c>
      <c r="AK278" s="86">
        <v>4.4000000000000004</v>
      </c>
      <c r="AL278" s="87" t="s">
        <v>854</v>
      </c>
      <c r="AM278" s="86">
        <v>6</v>
      </c>
      <c r="AN278" s="86">
        <v>4.4000000000000004</v>
      </c>
      <c r="AO278" s="86" t="s">
        <v>854</v>
      </c>
      <c r="AP278" s="86" t="s">
        <v>818</v>
      </c>
      <c r="AQ278" s="70">
        <v>10</v>
      </c>
      <c r="AR278" s="70">
        <v>44</v>
      </c>
      <c r="AS278" s="70">
        <v>100</v>
      </c>
      <c r="AT278" s="70">
        <v>60</v>
      </c>
      <c r="AU278" s="52">
        <v>100</v>
      </c>
      <c r="AV278" s="52">
        <v>4.4000000000000004</v>
      </c>
      <c r="AW278" s="52">
        <v>1000</v>
      </c>
      <c r="AX278" s="52">
        <v>6</v>
      </c>
      <c r="AY278" s="48" t="s">
        <v>789</v>
      </c>
      <c r="AZ278" s="48">
        <v>114.4</v>
      </c>
      <c r="BA278" s="44" t="s">
        <v>789</v>
      </c>
      <c r="BB278" s="44">
        <v>11.440000000000001</v>
      </c>
      <c r="BC278" s="57">
        <v>90</v>
      </c>
      <c r="BD278" s="75">
        <v>666</v>
      </c>
      <c r="BE278" s="75">
        <v>222</v>
      </c>
      <c r="BF278" s="75">
        <v>222</v>
      </c>
      <c r="BG278" s="61">
        <v>3000</v>
      </c>
      <c r="BH278" s="61">
        <v>60.87</v>
      </c>
      <c r="BI278" s="61">
        <v>20.29</v>
      </c>
      <c r="BJ278" s="61">
        <v>20.29</v>
      </c>
      <c r="BK278" s="65" t="s">
        <v>790</v>
      </c>
      <c r="BL278" s="65">
        <v>0.1</v>
      </c>
      <c r="BM278" s="65" t="s">
        <v>1140</v>
      </c>
      <c r="BN278" s="65" t="s">
        <v>1517</v>
      </c>
    </row>
    <row r="279" spans="1:66" ht="35.1" customHeight="1" x14ac:dyDescent="0.2">
      <c r="A279" s="24" t="s">
        <v>208</v>
      </c>
      <c r="B279" s="127"/>
      <c r="C279" s="24" t="s">
        <v>150</v>
      </c>
      <c r="D279" s="24" t="s">
        <v>1423</v>
      </c>
      <c r="E279" s="123">
        <v>1387</v>
      </c>
      <c r="F279" s="22">
        <v>21</v>
      </c>
      <c r="G279" s="22" t="s">
        <v>431</v>
      </c>
      <c r="H279" s="22">
        <v>21</v>
      </c>
      <c r="I279" s="22" t="s">
        <v>431</v>
      </c>
      <c r="J279" s="142">
        <v>21</v>
      </c>
      <c r="K279" s="142" t="s">
        <v>431</v>
      </c>
      <c r="L279" s="142" t="s">
        <v>1227</v>
      </c>
      <c r="M279" s="142" t="s">
        <v>1228</v>
      </c>
      <c r="N279" s="165" t="s">
        <v>276</v>
      </c>
      <c r="O279" s="22" t="s">
        <v>634</v>
      </c>
      <c r="P279" s="22" t="s">
        <v>634</v>
      </c>
      <c r="Q279" s="22" t="str">
        <f>IFERROR(VLOOKUP(A279,'[1]Compil Arr.Eval+Surv'!$C$2:$M$187,11,FALSE),"")</f>
        <v/>
      </c>
      <c r="R279" s="98"/>
      <c r="S279" s="98" t="s">
        <v>1114</v>
      </c>
      <c r="T279" s="98" t="str">
        <f>IF(J279&lt;&gt;"","Etat chimique",IFERROR(VLOOKUP(A279,'[1]Compil Arr.Eval+Surv'!$C$2:$M$187,11,FALSE),""))</f>
        <v>Etat chimique</v>
      </c>
      <c r="U279" s="39" t="s">
        <v>897</v>
      </c>
      <c r="V279" s="39" t="s">
        <v>748</v>
      </c>
      <c r="W279" s="39">
        <v>7.0000000000000007E-2</v>
      </c>
      <c r="X279" s="39">
        <v>7.0000000000000007E-2</v>
      </c>
      <c r="Y279" s="39">
        <v>11</v>
      </c>
      <c r="Z279" s="39" t="s">
        <v>790</v>
      </c>
      <c r="AA279" s="42" t="s">
        <v>1522</v>
      </c>
      <c r="AB279" s="42" t="s">
        <v>1134</v>
      </c>
      <c r="AC279" s="42" t="s">
        <v>929</v>
      </c>
      <c r="AD279" s="86" t="s">
        <v>1133</v>
      </c>
      <c r="AE279" s="86" t="s">
        <v>748</v>
      </c>
      <c r="AF279" s="86" t="s">
        <v>748</v>
      </c>
      <c r="AG279" s="86" t="s">
        <v>748</v>
      </c>
      <c r="AH279" s="86">
        <v>7.0000000000000007E-2</v>
      </c>
      <c r="AI279" s="86" t="s">
        <v>748</v>
      </c>
      <c r="AJ279" s="86" t="s">
        <v>748</v>
      </c>
      <c r="AK279" s="86" t="s">
        <v>748</v>
      </c>
      <c r="AL279" s="87" t="s">
        <v>748</v>
      </c>
      <c r="AM279" s="86">
        <v>7.0000000000000007E-2</v>
      </c>
      <c r="AN279" s="86" t="s">
        <v>748</v>
      </c>
      <c r="AO279" s="86" t="s">
        <v>748</v>
      </c>
      <c r="AP279" s="86">
        <v>11</v>
      </c>
      <c r="AQ279" s="70" t="s">
        <v>827</v>
      </c>
      <c r="AR279" s="70">
        <v>4.7E-2</v>
      </c>
      <c r="AS279" s="70">
        <v>10</v>
      </c>
      <c r="AT279" s="70">
        <v>7.0000000000000007E-2</v>
      </c>
      <c r="AU279" s="52" t="s">
        <v>827</v>
      </c>
      <c r="AV279" s="52">
        <v>4.7E-2</v>
      </c>
      <c r="AW279" s="52">
        <v>10</v>
      </c>
      <c r="AX279" s="52">
        <v>7.0000000000000007E-2</v>
      </c>
      <c r="AY279" s="48" t="s">
        <v>789</v>
      </c>
      <c r="AZ279" s="48" t="s">
        <v>850</v>
      </c>
      <c r="BA279" s="44" t="s">
        <v>789</v>
      </c>
      <c r="BB279" s="44" t="s">
        <v>850</v>
      </c>
      <c r="BC279" s="57">
        <v>10</v>
      </c>
      <c r="BD279" s="75" t="s">
        <v>1252</v>
      </c>
      <c r="BE279" s="75">
        <v>2.2000000000000001E-6</v>
      </c>
      <c r="BF279" s="75">
        <v>7.0000000000000005E-8</v>
      </c>
      <c r="BG279" s="61" t="s">
        <v>1113</v>
      </c>
      <c r="BH279" s="61">
        <v>22.79</v>
      </c>
      <c r="BI279" s="61">
        <v>4.6E-6</v>
      </c>
      <c r="BJ279" s="61">
        <v>4.6E-6</v>
      </c>
      <c r="BK279" s="65" t="s">
        <v>790</v>
      </c>
      <c r="BL279" s="65">
        <v>1</v>
      </c>
      <c r="BM279" s="65" t="s">
        <v>1140</v>
      </c>
      <c r="BN279" s="65" t="s">
        <v>1517</v>
      </c>
    </row>
    <row r="280" spans="1:66" ht="35.1" customHeight="1" x14ac:dyDescent="0.2">
      <c r="A280" s="33" t="s">
        <v>112</v>
      </c>
      <c r="B280" s="125"/>
      <c r="C280" s="33" t="s">
        <v>50</v>
      </c>
      <c r="D280" s="33" t="s">
        <v>1424</v>
      </c>
      <c r="E280" s="125"/>
      <c r="F280" s="22"/>
      <c r="G280" s="22"/>
      <c r="H280" s="22"/>
      <c r="I280" s="22"/>
      <c r="J280" s="142"/>
      <c r="K280" s="142"/>
      <c r="L280" s="142"/>
      <c r="M280" s="142"/>
      <c r="N280" s="165"/>
      <c r="O280" s="22"/>
      <c r="P280" s="22"/>
      <c r="Q280" s="22" t="str">
        <f>IFERROR(VLOOKUP(A280,'[1]Compil Arr.Eval+Surv'!$C$2:$M$187,11,FALSE),"")</f>
        <v/>
      </c>
      <c r="R280" s="98"/>
      <c r="S280" s="98"/>
      <c r="T280" s="98" t="str">
        <f>IF(J280&lt;&gt;"","Etat chimique",IFERROR(VLOOKUP(A280,'[1]Compil Arr.Eval+Surv'!$C$2:$M$187,11,FALSE),""))</f>
        <v/>
      </c>
      <c r="U280" s="39" t="s">
        <v>790</v>
      </c>
      <c r="V280" s="39" t="s">
        <v>790</v>
      </c>
      <c r="W280" s="39" t="s">
        <v>790</v>
      </c>
      <c r="X280" s="39" t="s">
        <v>790</v>
      </c>
      <c r="Y280" s="39" t="s">
        <v>790</v>
      </c>
      <c r="Z280" s="39" t="s">
        <v>790</v>
      </c>
      <c r="AA280" s="42" t="s">
        <v>1259</v>
      </c>
      <c r="AB280" s="42" t="s">
        <v>921</v>
      </c>
      <c r="AC280" s="42" t="s">
        <v>776</v>
      </c>
      <c r="AD280" s="86" t="s">
        <v>276</v>
      </c>
      <c r="AE280" s="86" t="s">
        <v>791</v>
      </c>
      <c r="AF280" s="86" t="s">
        <v>790</v>
      </c>
      <c r="AG280" s="86" t="s">
        <v>791</v>
      </c>
      <c r="AH280" s="86" t="s">
        <v>791</v>
      </c>
      <c r="AI280" s="86" t="s">
        <v>275</v>
      </c>
      <c r="AJ280" s="86" t="s">
        <v>790</v>
      </c>
      <c r="AK280" s="86" t="s">
        <v>791</v>
      </c>
      <c r="AL280" s="86" t="s">
        <v>790</v>
      </c>
      <c r="AM280" s="86" t="s">
        <v>791</v>
      </c>
      <c r="AN280" s="86" t="s">
        <v>275</v>
      </c>
      <c r="AO280" s="86" t="s">
        <v>790</v>
      </c>
      <c r="AP280" s="86" t="s">
        <v>818</v>
      </c>
      <c r="AQ280" s="71">
        <v>50</v>
      </c>
      <c r="AR280" s="72">
        <v>20</v>
      </c>
      <c r="AS280" s="72" t="s">
        <v>790</v>
      </c>
      <c r="AT280" s="72" t="s">
        <v>791</v>
      </c>
      <c r="AU280" s="55" t="s">
        <v>790</v>
      </c>
      <c r="AV280" s="55" t="s">
        <v>791</v>
      </c>
      <c r="AW280" s="55" t="s">
        <v>790</v>
      </c>
      <c r="AX280" s="55" t="s">
        <v>791</v>
      </c>
      <c r="AY280" s="48" t="s">
        <v>789</v>
      </c>
      <c r="AZ280" s="48" t="s">
        <v>275</v>
      </c>
      <c r="BA280" s="44" t="s">
        <v>789</v>
      </c>
      <c r="BB280" s="44" t="s">
        <v>275</v>
      </c>
      <c r="BC280" s="57" t="s">
        <v>790</v>
      </c>
      <c r="BD280" s="57" t="s">
        <v>791</v>
      </c>
      <c r="BE280" s="57" t="s">
        <v>791</v>
      </c>
      <c r="BF280" s="57" t="s">
        <v>791</v>
      </c>
      <c r="BG280" s="61" t="s">
        <v>790</v>
      </c>
      <c r="BH280" s="61" t="s">
        <v>791</v>
      </c>
      <c r="BI280" s="61" t="s">
        <v>791</v>
      </c>
      <c r="BJ280" s="61" t="s">
        <v>791</v>
      </c>
      <c r="BK280" s="65" t="s">
        <v>790</v>
      </c>
      <c r="BL280" s="65" t="s">
        <v>792</v>
      </c>
      <c r="BM280" s="66" t="s">
        <v>276</v>
      </c>
      <c r="BN280" s="66"/>
    </row>
    <row r="281" spans="1:66" ht="35.1" customHeight="1" x14ac:dyDescent="0.2">
      <c r="A281" s="33" t="s">
        <v>111</v>
      </c>
      <c r="B281" s="125"/>
      <c r="C281" s="33" t="s">
        <v>49</v>
      </c>
      <c r="D281" s="33" t="s">
        <v>49</v>
      </c>
      <c r="E281" s="126">
        <v>1706</v>
      </c>
      <c r="F281" s="22"/>
      <c r="G281" s="22"/>
      <c r="H281" s="22"/>
      <c r="I281" s="22"/>
      <c r="J281" s="142"/>
      <c r="K281" s="142"/>
      <c r="L281" s="142"/>
      <c r="M281" s="142"/>
      <c r="N281" s="165"/>
      <c r="O281" s="22"/>
      <c r="P281" s="22"/>
      <c r="Q281" s="22" t="str">
        <f>IFERROR(VLOOKUP(A281,'[1]Compil Arr.Eval+Surv'!$C$2:$M$187,11,FALSE),"")</f>
        <v/>
      </c>
      <c r="R281" s="98"/>
      <c r="S281" s="98"/>
      <c r="T281" s="98" t="str">
        <f>IF(J281&lt;&gt;"","Etat chimique",IFERROR(VLOOKUP(A281,'[1]Compil Arr.Eval+Surv'!$C$2:$M$187,11,FALSE),""))</f>
        <v/>
      </c>
      <c r="U281" s="39" t="s">
        <v>790</v>
      </c>
      <c r="V281" s="39" t="s">
        <v>790</v>
      </c>
      <c r="W281" s="39" t="s">
        <v>790</v>
      </c>
      <c r="X281" s="39" t="s">
        <v>790</v>
      </c>
      <c r="Y281" s="39" t="s">
        <v>790</v>
      </c>
      <c r="Z281" s="39" t="s">
        <v>790</v>
      </c>
      <c r="AA281" s="42" t="s">
        <v>1259</v>
      </c>
      <c r="AB281" s="42" t="s">
        <v>921</v>
      </c>
      <c r="AC281" s="42" t="s">
        <v>776</v>
      </c>
      <c r="AD281" s="86" t="s">
        <v>276</v>
      </c>
      <c r="AE281" s="86" t="s">
        <v>791</v>
      </c>
      <c r="AF281" s="86" t="s">
        <v>790</v>
      </c>
      <c r="AG281" s="86" t="s">
        <v>791</v>
      </c>
      <c r="AH281" s="86" t="s">
        <v>791</v>
      </c>
      <c r="AI281" s="86" t="s">
        <v>275</v>
      </c>
      <c r="AJ281" s="86" t="s">
        <v>790</v>
      </c>
      <c r="AK281" s="86" t="s">
        <v>791</v>
      </c>
      <c r="AL281" s="86" t="s">
        <v>790</v>
      </c>
      <c r="AM281" s="86" t="s">
        <v>791</v>
      </c>
      <c r="AN281" s="86" t="s">
        <v>275</v>
      </c>
      <c r="AO281" s="86" t="s">
        <v>790</v>
      </c>
      <c r="AP281" s="86" t="s">
        <v>818</v>
      </c>
      <c r="AQ281" s="71">
        <v>1000</v>
      </c>
      <c r="AR281" s="72">
        <v>10</v>
      </c>
      <c r="AS281" s="72" t="s">
        <v>790</v>
      </c>
      <c r="AT281" s="72" t="s">
        <v>791</v>
      </c>
      <c r="AU281" s="55" t="s">
        <v>790</v>
      </c>
      <c r="AV281" s="55" t="s">
        <v>791</v>
      </c>
      <c r="AW281" s="55" t="s">
        <v>790</v>
      </c>
      <c r="AX281" s="55" t="s">
        <v>791</v>
      </c>
      <c r="AY281" s="48" t="s">
        <v>789</v>
      </c>
      <c r="AZ281" s="48" t="s">
        <v>275</v>
      </c>
      <c r="BA281" s="44" t="s">
        <v>789</v>
      </c>
      <c r="BB281" s="44" t="s">
        <v>275</v>
      </c>
      <c r="BC281" s="57" t="s">
        <v>790</v>
      </c>
      <c r="BD281" s="57" t="s">
        <v>791</v>
      </c>
      <c r="BE281" s="57" t="s">
        <v>791</v>
      </c>
      <c r="BF281" s="57" t="s">
        <v>791</v>
      </c>
      <c r="BG281" s="61" t="s">
        <v>790</v>
      </c>
      <c r="BH281" s="61" t="s">
        <v>791</v>
      </c>
      <c r="BI281" s="61" t="s">
        <v>791</v>
      </c>
      <c r="BJ281" s="61" t="s">
        <v>791</v>
      </c>
      <c r="BK281" s="65" t="s">
        <v>790</v>
      </c>
      <c r="BL281" s="65" t="s">
        <v>792</v>
      </c>
      <c r="BM281" s="66" t="s">
        <v>276</v>
      </c>
      <c r="BN281" s="66"/>
    </row>
    <row r="282" spans="1:66" ht="35.1" customHeight="1" x14ac:dyDescent="0.2">
      <c r="A282" s="18" t="s">
        <v>113</v>
      </c>
      <c r="B282" s="121"/>
      <c r="C282" s="24" t="s">
        <v>907</v>
      </c>
      <c r="D282" s="24" t="s">
        <v>1426</v>
      </c>
      <c r="E282" s="123">
        <v>1796</v>
      </c>
      <c r="F282" s="22"/>
      <c r="G282" s="22"/>
      <c r="H282" s="22"/>
      <c r="I282" s="22"/>
      <c r="J282" s="142"/>
      <c r="K282" s="142"/>
      <c r="L282" s="142"/>
      <c r="M282" s="142"/>
      <c r="N282" s="165"/>
      <c r="O282" s="22"/>
      <c r="P282" s="22" t="s">
        <v>633</v>
      </c>
      <c r="Q282" s="22" t="str">
        <f>IFERROR(VLOOKUP(A282,'[1]Compil Arr.Eval+Surv'!$C$2:$M$187,11,FALSE),"")</f>
        <v>PSEE &amp; SPAS Cat. A</v>
      </c>
      <c r="R282" s="98"/>
      <c r="S282" s="98"/>
      <c r="T282" s="98" t="str">
        <f>IF(J282&lt;&gt;"","Etat chimique",IFERROR(VLOOKUP(A282,'[1]Compil Arr.Eval+Surv'!$C$2:$M$187,11,FALSE),""))</f>
        <v>PSEE &amp; SPAS Cat. A</v>
      </c>
      <c r="U282" s="39" t="s">
        <v>790</v>
      </c>
      <c r="V282" s="39" t="s">
        <v>790</v>
      </c>
      <c r="W282" s="39" t="s">
        <v>790</v>
      </c>
      <c r="X282" s="39" t="s">
        <v>790</v>
      </c>
      <c r="Y282" s="39" t="s">
        <v>790</v>
      </c>
      <c r="Z282" s="39">
        <f>AI282</f>
        <v>60.6</v>
      </c>
      <c r="AA282" s="42" t="s">
        <v>1100</v>
      </c>
      <c r="AB282" s="42" t="s">
        <v>892</v>
      </c>
      <c r="AC282" s="42" t="s">
        <v>924</v>
      </c>
      <c r="AD282" s="86" t="s">
        <v>862</v>
      </c>
      <c r="AE282" s="86" t="s">
        <v>791</v>
      </c>
      <c r="AF282" s="86" t="s">
        <v>790</v>
      </c>
      <c r="AG282" s="86" t="s">
        <v>791</v>
      </c>
      <c r="AH282" s="86" t="s">
        <v>791</v>
      </c>
      <c r="AI282" s="86">
        <v>60.6</v>
      </c>
      <c r="AJ282" s="86" t="s">
        <v>1211</v>
      </c>
      <c r="AK282" s="86" t="s">
        <v>791</v>
      </c>
      <c r="AL282" s="86" t="s">
        <v>790</v>
      </c>
      <c r="AM282" s="86" t="s">
        <v>791</v>
      </c>
      <c r="AN282" s="86" t="s">
        <v>275</v>
      </c>
      <c r="AO282" s="86" t="s">
        <v>790</v>
      </c>
      <c r="AP282" s="86" t="s">
        <v>818</v>
      </c>
      <c r="AQ282" s="73" t="s">
        <v>860</v>
      </c>
      <c r="AR282" s="74">
        <v>3750</v>
      </c>
      <c r="AS282" s="74" t="s">
        <v>790</v>
      </c>
      <c r="AT282" s="74" t="s">
        <v>791</v>
      </c>
      <c r="AU282" s="52" t="s">
        <v>790</v>
      </c>
      <c r="AV282" s="52" t="s">
        <v>791</v>
      </c>
      <c r="AW282" s="52" t="s">
        <v>790</v>
      </c>
      <c r="AX282" s="52" t="s">
        <v>791</v>
      </c>
      <c r="AY282" s="50" t="s">
        <v>790</v>
      </c>
      <c r="AZ282" s="48" t="s">
        <v>791</v>
      </c>
      <c r="BA282" s="46" t="s">
        <v>790</v>
      </c>
      <c r="BB282" s="44" t="s">
        <v>791</v>
      </c>
      <c r="BC282" s="59" t="s">
        <v>861</v>
      </c>
      <c r="BD282" s="59">
        <v>666.7</v>
      </c>
      <c r="BE282" s="59">
        <v>60.6</v>
      </c>
      <c r="BF282" s="59" t="s">
        <v>791</v>
      </c>
      <c r="BG282" s="63" t="s">
        <v>790</v>
      </c>
      <c r="BH282" s="63" t="s">
        <v>791</v>
      </c>
      <c r="BI282" s="63" t="s">
        <v>791</v>
      </c>
      <c r="BJ282" s="63" t="s">
        <v>791</v>
      </c>
      <c r="BK282" s="68" t="s">
        <v>790</v>
      </c>
      <c r="BL282" s="68" t="s">
        <v>792</v>
      </c>
      <c r="BM282" s="68" t="s">
        <v>276</v>
      </c>
      <c r="BN282" s="68"/>
    </row>
    <row r="283" spans="1:66" ht="35.1" customHeight="1" x14ac:dyDescent="0.2">
      <c r="A283" s="33" t="s">
        <v>114</v>
      </c>
      <c r="B283" s="125"/>
      <c r="C283" s="33" t="s">
        <v>1425</v>
      </c>
      <c r="D283" s="33" t="s">
        <v>51</v>
      </c>
      <c r="E283" s="126">
        <v>1215</v>
      </c>
      <c r="F283" s="22"/>
      <c r="G283" s="22"/>
      <c r="H283" s="22"/>
      <c r="I283" s="22"/>
      <c r="J283" s="142"/>
      <c r="K283" s="142"/>
      <c r="L283" s="142"/>
      <c r="M283" s="142"/>
      <c r="N283" s="165"/>
      <c r="O283" s="22"/>
      <c r="P283" s="22"/>
      <c r="Q283" s="22" t="str">
        <f>IFERROR(VLOOKUP(A283,'[1]Compil Arr.Eval+Surv'!$C$2:$M$187,11,FALSE),"")</f>
        <v/>
      </c>
      <c r="R283" s="98"/>
      <c r="S283" s="98"/>
      <c r="T283" s="98" t="str">
        <f>IF(J283&lt;&gt;"","Etat chimique",IFERROR(VLOOKUP(A283,'[1]Compil Arr.Eval+Surv'!$C$2:$M$187,11,FALSE),""))</f>
        <v/>
      </c>
      <c r="U283" s="39" t="s">
        <v>790</v>
      </c>
      <c r="V283" s="39" t="s">
        <v>790</v>
      </c>
      <c r="W283" s="39" t="s">
        <v>790</v>
      </c>
      <c r="X283" s="39" t="s">
        <v>790</v>
      </c>
      <c r="Y283" s="39" t="s">
        <v>790</v>
      </c>
      <c r="Z283" s="39" t="s">
        <v>790</v>
      </c>
      <c r="AA283" s="42" t="s">
        <v>928</v>
      </c>
      <c r="AB283" s="42" t="s">
        <v>916</v>
      </c>
      <c r="AC283" s="42">
        <v>40704</v>
      </c>
      <c r="AD283" s="86" t="s">
        <v>276</v>
      </c>
      <c r="AE283" s="86">
        <v>4</v>
      </c>
      <c r="AF283" s="86" t="s">
        <v>854</v>
      </c>
      <c r="AG283" s="86">
        <v>0.1</v>
      </c>
      <c r="AH283" s="86">
        <v>22</v>
      </c>
      <c r="AI283" s="86">
        <v>4</v>
      </c>
      <c r="AJ283" s="86" t="s">
        <v>854</v>
      </c>
      <c r="AK283" s="86">
        <v>0.4</v>
      </c>
      <c r="AL283" s="86" t="s">
        <v>854</v>
      </c>
      <c r="AM283" s="86">
        <v>2.2000000000000002</v>
      </c>
      <c r="AN283" s="86">
        <v>0.4</v>
      </c>
      <c r="AO283" s="86" t="s">
        <v>854</v>
      </c>
      <c r="AP283" s="86" t="s">
        <v>818</v>
      </c>
      <c r="AQ283" s="71">
        <v>10</v>
      </c>
      <c r="AR283" s="72">
        <v>4</v>
      </c>
      <c r="AS283" s="72">
        <v>10</v>
      </c>
      <c r="AT283" s="72">
        <v>22</v>
      </c>
      <c r="AU283" s="55">
        <v>100</v>
      </c>
      <c r="AV283" s="55">
        <v>0.4</v>
      </c>
      <c r="AW283" s="55">
        <v>100</v>
      </c>
      <c r="AX283" s="55">
        <v>2.2000000000000002</v>
      </c>
      <c r="AY283" s="48" t="s">
        <v>789</v>
      </c>
      <c r="AZ283" s="48">
        <v>21.82</v>
      </c>
      <c r="BA283" s="44" t="s">
        <v>789</v>
      </c>
      <c r="BB283" s="44">
        <v>2.1819999999999999</v>
      </c>
      <c r="BC283" s="57">
        <v>30</v>
      </c>
      <c r="BD283" s="57">
        <v>3260</v>
      </c>
      <c r="BE283" s="76">
        <v>43.466666666666669</v>
      </c>
      <c r="BF283" s="76">
        <v>43.466666666666669</v>
      </c>
      <c r="BG283" s="61">
        <v>100</v>
      </c>
      <c r="BH283" s="61">
        <v>1826</v>
      </c>
      <c r="BI283" s="79">
        <v>24.346666666666668</v>
      </c>
      <c r="BJ283" s="79">
        <v>24.346666666666668</v>
      </c>
      <c r="BK283" s="65" t="s">
        <v>790</v>
      </c>
      <c r="BL283" s="65">
        <v>0.1</v>
      </c>
      <c r="BM283" s="65" t="s">
        <v>1140</v>
      </c>
      <c r="BN283" s="65" t="s">
        <v>1517</v>
      </c>
    </row>
    <row r="284" spans="1:66" ht="35.1" customHeight="1" x14ac:dyDescent="0.2">
      <c r="A284" s="33" t="s">
        <v>115</v>
      </c>
      <c r="B284" s="125"/>
      <c r="C284" s="33" t="s">
        <v>908</v>
      </c>
      <c r="D284" s="33" t="s">
        <v>1427</v>
      </c>
      <c r="E284" s="126">
        <v>1670</v>
      </c>
      <c r="F284" s="22"/>
      <c r="G284" s="22"/>
      <c r="H284" s="22"/>
      <c r="I284" s="22"/>
      <c r="J284" s="142"/>
      <c r="K284" s="142"/>
      <c r="L284" s="142"/>
      <c r="M284" s="142"/>
      <c r="N284" s="165"/>
      <c r="O284" s="22"/>
      <c r="P284" s="22" t="s">
        <v>633</v>
      </c>
      <c r="Q284" s="22" t="str">
        <f>IFERROR(VLOOKUP(A284,'[1]Compil Arr.Eval+Surv'!$C$2:$M$187,11,FALSE),"")</f>
        <v>PSEE &amp; SPAS Cat. A</v>
      </c>
      <c r="R284" s="98"/>
      <c r="S284" s="98"/>
      <c r="T284" s="98" t="str">
        <f>IF(J284&lt;&gt;"","Etat chimique",IFERROR(VLOOKUP(A284,'[1]Compil Arr.Eval+Surv'!$C$2:$M$187,11,FALSE),""))</f>
        <v>PSEE &amp; SPAS Cat. A</v>
      </c>
      <c r="U284" s="39" t="s">
        <v>790</v>
      </c>
      <c r="V284" s="39" t="s">
        <v>790</v>
      </c>
      <c r="W284" s="39" t="s">
        <v>790</v>
      </c>
      <c r="X284" s="39" t="s">
        <v>790</v>
      </c>
      <c r="Y284" s="39" t="s">
        <v>790</v>
      </c>
      <c r="Z284" s="39">
        <f>AI284</f>
        <v>0.2</v>
      </c>
      <c r="AA284" s="42" t="s">
        <v>1100</v>
      </c>
      <c r="AB284" s="42" t="s">
        <v>1643</v>
      </c>
      <c r="AC284" s="42">
        <v>43521</v>
      </c>
      <c r="AD284" s="86" t="s">
        <v>1644</v>
      </c>
      <c r="AE284" s="86">
        <v>0.2</v>
      </c>
      <c r="AF284" s="86" t="s">
        <v>854</v>
      </c>
      <c r="AG284" s="86">
        <v>0.2</v>
      </c>
      <c r="AH284" s="86">
        <v>1.2</v>
      </c>
      <c r="AI284" s="86">
        <v>0.2</v>
      </c>
      <c r="AJ284" s="86" t="s">
        <v>854</v>
      </c>
      <c r="AK284" s="86">
        <v>2E-3</v>
      </c>
      <c r="AL284" s="86" t="s">
        <v>854</v>
      </c>
      <c r="AM284" s="86">
        <v>0.12</v>
      </c>
      <c r="AN284" s="86">
        <v>2E-3</v>
      </c>
      <c r="AO284" s="86" t="s">
        <v>854</v>
      </c>
      <c r="AP284" s="86" t="s">
        <v>818</v>
      </c>
      <c r="AQ284" s="71" t="s">
        <v>1069</v>
      </c>
      <c r="AR284" s="72">
        <v>0.2</v>
      </c>
      <c r="AS284" s="72" t="s">
        <v>1067</v>
      </c>
      <c r="AT284" s="72">
        <v>1.2</v>
      </c>
      <c r="AU284" s="55" t="s">
        <v>1070</v>
      </c>
      <c r="AV284" s="55">
        <v>0.02</v>
      </c>
      <c r="AW284" s="55" t="s">
        <v>1645</v>
      </c>
      <c r="AX284" s="55">
        <v>0.12</v>
      </c>
      <c r="AY284" s="48">
        <v>100</v>
      </c>
      <c r="AZ284" s="48">
        <v>79.3</v>
      </c>
      <c r="BA284" s="44">
        <v>1000</v>
      </c>
      <c r="BB284" s="44">
        <v>7.93</v>
      </c>
      <c r="BC284" s="57">
        <v>30</v>
      </c>
      <c r="BD284" s="57">
        <v>6666</v>
      </c>
      <c r="BE284" s="76">
        <v>256.38461538461536</v>
      </c>
      <c r="BF284" s="76">
        <v>256.38461538461536</v>
      </c>
      <c r="BG284" s="61">
        <v>100</v>
      </c>
      <c r="BH284" s="61">
        <v>4870</v>
      </c>
      <c r="BI284" s="79">
        <v>187.30769230769232</v>
      </c>
      <c r="BJ284" s="79">
        <v>187.30769230769232</v>
      </c>
      <c r="BK284" s="65" t="s">
        <v>790</v>
      </c>
      <c r="BL284" s="65">
        <v>0.1</v>
      </c>
      <c r="BM284" s="65" t="s">
        <v>1140</v>
      </c>
      <c r="BN284" s="65" t="s">
        <v>1517</v>
      </c>
    </row>
    <row r="285" spans="1:66" ht="35.1" customHeight="1" x14ac:dyDescent="0.2">
      <c r="A285" s="33" t="s">
        <v>116</v>
      </c>
      <c r="B285" s="125"/>
      <c r="C285" s="33" t="s">
        <v>52</v>
      </c>
      <c r="D285" s="33" t="s">
        <v>52</v>
      </c>
      <c r="E285" s="126">
        <v>1216</v>
      </c>
      <c r="F285" s="22"/>
      <c r="G285" s="22"/>
      <c r="H285" s="22"/>
      <c r="I285" s="22"/>
      <c r="J285" s="142"/>
      <c r="K285" s="142"/>
      <c r="L285" s="142"/>
      <c r="M285" s="142"/>
      <c r="N285" s="165"/>
      <c r="O285" s="22"/>
      <c r="P285" s="22"/>
      <c r="Q285" s="22" t="str">
        <f>IFERROR(VLOOKUP(A285,'[1]Compil Arr.Eval+Surv'!$C$2:$M$187,11,FALSE),"")</f>
        <v/>
      </c>
      <c r="R285" s="98"/>
      <c r="S285" s="98"/>
      <c r="T285" s="98" t="str">
        <f>IF(J285&lt;&gt;"","Etat chimique",IFERROR(VLOOKUP(A285,'[1]Compil Arr.Eval+Surv'!$C$2:$M$187,11,FALSE),""))</f>
        <v/>
      </c>
      <c r="U285" s="39" t="s">
        <v>790</v>
      </c>
      <c r="V285" s="39" t="s">
        <v>790</v>
      </c>
      <c r="W285" s="39" t="s">
        <v>790</v>
      </c>
      <c r="X285" s="39" t="s">
        <v>790</v>
      </c>
      <c r="Y285" s="39" t="s">
        <v>790</v>
      </c>
      <c r="Z285" s="39" t="s">
        <v>790</v>
      </c>
      <c r="AA285" s="42" t="s">
        <v>928</v>
      </c>
      <c r="AB285" s="42" t="s">
        <v>916</v>
      </c>
      <c r="AC285" s="42">
        <v>40837</v>
      </c>
      <c r="AD285" s="86" t="s">
        <v>276</v>
      </c>
      <c r="AE285" s="86">
        <v>3.3000000000000002E-2</v>
      </c>
      <c r="AF285" s="86" t="s">
        <v>854</v>
      </c>
      <c r="AG285" s="86">
        <v>3.3000000000000002E-2</v>
      </c>
      <c r="AH285" s="86">
        <v>3.3</v>
      </c>
      <c r="AI285" s="86">
        <v>3.3000000000000002E-2</v>
      </c>
      <c r="AJ285" s="86" t="s">
        <v>854</v>
      </c>
      <c r="AK285" s="86">
        <v>3.3E-3</v>
      </c>
      <c r="AL285" s="86" t="s">
        <v>854</v>
      </c>
      <c r="AM285" s="86">
        <v>0.33</v>
      </c>
      <c r="AN285" s="86">
        <v>3.3E-3</v>
      </c>
      <c r="AO285" s="86" t="s">
        <v>854</v>
      </c>
      <c r="AP285" s="86" t="s">
        <v>818</v>
      </c>
      <c r="AQ285" s="71">
        <v>1000</v>
      </c>
      <c r="AR285" s="72">
        <v>3.3000000000000002E-2</v>
      </c>
      <c r="AS285" s="72">
        <v>10</v>
      </c>
      <c r="AT285" s="72">
        <v>3.3</v>
      </c>
      <c r="AU285" s="55">
        <v>10000</v>
      </c>
      <c r="AV285" s="55">
        <v>3.3E-3</v>
      </c>
      <c r="AW285" s="55">
        <v>100</v>
      </c>
      <c r="AX285" s="55">
        <v>0.33</v>
      </c>
      <c r="AY285" s="48" t="s">
        <v>789</v>
      </c>
      <c r="AZ285" s="48">
        <v>0.92235</v>
      </c>
      <c r="BA285" s="44" t="s">
        <v>789</v>
      </c>
      <c r="BB285" s="44">
        <v>9.2234999999999998E-2</v>
      </c>
      <c r="BC285" s="57">
        <v>30</v>
      </c>
      <c r="BD285" s="57">
        <v>5000</v>
      </c>
      <c r="BE285" s="76">
        <v>66.666666666666671</v>
      </c>
      <c r="BF285" s="76">
        <v>66.666666666666671</v>
      </c>
      <c r="BG285" s="61">
        <v>2000</v>
      </c>
      <c r="BH285" s="61">
        <v>243.48</v>
      </c>
      <c r="BI285" s="79">
        <v>3.2464</v>
      </c>
      <c r="BJ285" s="79">
        <v>3.2464</v>
      </c>
      <c r="BK285" s="65" t="s">
        <v>790</v>
      </c>
      <c r="BL285" s="65">
        <v>0.1</v>
      </c>
      <c r="BM285" s="65" t="s">
        <v>1140</v>
      </c>
      <c r="BN285" s="65" t="s">
        <v>1517</v>
      </c>
    </row>
    <row r="286" spans="1:66" ht="35.1" customHeight="1" x14ac:dyDescent="0.2">
      <c r="A286" s="33" t="s">
        <v>375</v>
      </c>
      <c r="B286" s="125"/>
      <c r="C286" s="33" t="s">
        <v>376</v>
      </c>
      <c r="D286" s="33" t="s">
        <v>376</v>
      </c>
      <c r="E286" s="126">
        <v>1671</v>
      </c>
      <c r="F286" s="22"/>
      <c r="G286" s="22"/>
      <c r="H286" s="22"/>
      <c r="I286" s="22"/>
      <c r="J286" s="142"/>
      <c r="K286" s="142"/>
      <c r="L286" s="142"/>
      <c r="M286" s="142"/>
      <c r="N286" s="165"/>
      <c r="O286" s="22"/>
      <c r="P286" s="22"/>
      <c r="Q286" s="22" t="str">
        <f>IFERROR(VLOOKUP(A286,'[1]Compil Arr.Eval+Surv'!$C$2:$M$187,11,FALSE),"")</f>
        <v/>
      </c>
      <c r="R286" s="98"/>
      <c r="S286" s="98"/>
      <c r="T286" s="98" t="str">
        <f>IF(J286&lt;&gt;"","Etat chimique",IFERROR(VLOOKUP(A286,'[1]Compil Arr.Eval+Surv'!$C$2:$M$187,11,FALSE),""))</f>
        <v/>
      </c>
      <c r="U286" s="39" t="s">
        <v>790</v>
      </c>
      <c r="V286" s="39" t="s">
        <v>790</v>
      </c>
      <c r="W286" s="39" t="s">
        <v>790</v>
      </c>
      <c r="X286" s="39" t="s">
        <v>790</v>
      </c>
      <c r="Y286" s="39" t="s">
        <v>790</v>
      </c>
      <c r="Z286" s="39" t="s">
        <v>790</v>
      </c>
      <c r="AA286" s="42" t="s">
        <v>928</v>
      </c>
      <c r="AB286" s="42" t="s">
        <v>917</v>
      </c>
      <c r="AC286" s="42">
        <v>41012</v>
      </c>
      <c r="AD286" s="86" t="s">
        <v>276</v>
      </c>
      <c r="AE286" s="86">
        <v>1.1100000000000001</v>
      </c>
      <c r="AF286" s="86" t="s">
        <v>1211</v>
      </c>
      <c r="AG286" s="86">
        <v>0.1</v>
      </c>
      <c r="AH286" s="86">
        <v>2.7</v>
      </c>
      <c r="AI286" s="86">
        <v>1.1100000000000001</v>
      </c>
      <c r="AJ286" s="86" t="s">
        <v>1211</v>
      </c>
      <c r="AK286" s="86">
        <v>0.26</v>
      </c>
      <c r="AL286" s="86" t="s">
        <v>854</v>
      </c>
      <c r="AM286" s="86">
        <v>2.7</v>
      </c>
      <c r="AN286" s="86">
        <v>0.26</v>
      </c>
      <c r="AO286" s="86" t="s">
        <v>854</v>
      </c>
      <c r="AP286" s="86" t="s">
        <v>818</v>
      </c>
      <c r="AQ286" s="71">
        <v>10</v>
      </c>
      <c r="AR286" s="72">
        <v>2.6</v>
      </c>
      <c r="AS286" s="72">
        <v>100</v>
      </c>
      <c r="AT286" s="72">
        <v>2.7</v>
      </c>
      <c r="AU286" s="55">
        <v>100</v>
      </c>
      <c r="AV286" s="55">
        <v>0.26</v>
      </c>
      <c r="AW286" s="55">
        <v>100</v>
      </c>
      <c r="AX286" s="55">
        <v>2.7</v>
      </c>
      <c r="AY286" s="48" t="s">
        <v>789</v>
      </c>
      <c r="AZ286" s="48">
        <v>4.2744000000000009</v>
      </c>
      <c r="BA286" s="44" t="s">
        <v>789</v>
      </c>
      <c r="BB286" s="44">
        <v>0.42744000000000004</v>
      </c>
      <c r="BC286" s="57">
        <v>90</v>
      </c>
      <c r="BD286" s="57">
        <v>2.2200000000000002</v>
      </c>
      <c r="BE286" s="77">
        <v>1.1100000000000001</v>
      </c>
      <c r="BF286" s="77">
        <v>1.1100000000000001</v>
      </c>
      <c r="BG286" s="61">
        <v>1000</v>
      </c>
      <c r="BH286" s="79">
        <v>3.04</v>
      </c>
      <c r="BI286" s="79">
        <v>1.52</v>
      </c>
      <c r="BJ286" s="79">
        <v>1.52</v>
      </c>
      <c r="BK286" s="65" t="s">
        <v>790</v>
      </c>
      <c r="BL286" s="65">
        <v>0.1</v>
      </c>
      <c r="BM286" s="65" t="s">
        <v>1140</v>
      </c>
      <c r="BN286" s="65" t="s">
        <v>1517</v>
      </c>
    </row>
    <row r="287" spans="1:66" ht="35.1" customHeight="1" x14ac:dyDescent="0.2">
      <c r="A287" s="18" t="s">
        <v>1019</v>
      </c>
      <c r="B287" s="121"/>
      <c r="C287" s="18" t="s">
        <v>1488</v>
      </c>
      <c r="D287" s="18" t="s">
        <v>1491</v>
      </c>
      <c r="E287" s="123">
        <v>2974</v>
      </c>
      <c r="F287" s="22"/>
      <c r="G287" s="22"/>
      <c r="H287" s="22"/>
      <c r="I287" s="22"/>
      <c r="J287" s="142"/>
      <c r="K287" s="142"/>
      <c r="L287" s="142"/>
      <c r="M287" s="142"/>
      <c r="N287" s="165"/>
      <c r="O287" s="22"/>
      <c r="P287" s="22"/>
      <c r="Q287" s="22" t="str">
        <f>IFERROR(VLOOKUP(A287,'[1]Compil Arr.Eval+Surv'!$C$2:$M$187,11,FALSE),"")</f>
        <v/>
      </c>
      <c r="R287" s="98" t="s">
        <v>1025</v>
      </c>
      <c r="S287" s="98"/>
      <c r="T287" s="98" t="str">
        <f>IF(J287&lt;&gt;"","Etat chimique",IFERROR(VLOOKUP(A287,'[1]Compil Arr.Eval+Surv'!$C$2:$M$187,11,FALSE),""))</f>
        <v/>
      </c>
      <c r="U287" s="39" t="s">
        <v>790</v>
      </c>
      <c r="V287" s="39" t="s">
        <v>790</v>
      </c>
      <c r="W287" s="39" t="s">
        <v>790</v>
      </c>
      <c r="X287" s="39" t="s">
        <v>790</v>
      </c>
      <c r="Y287" s="39" t="s">
        <v>790</v>
      </c>
      <c r="Z287" s="39" t="s">
        <v>790</v>
      </c>
      <c r="AA287" s="42" t="s">
        <v>1060</v>
      </c>
      <c r="AB287" s="42" t="s">
        <v>1059</v>
      </c>
      <c r="AC287" s="42" t="s">
        <v>924</v>
      </c>
      <c r="AD287" s="86" t="s">
        <v>276</v>
      </c>
      <c r="AE287" s="86" t="s">
        <v>791</v>
      </c>
      <c r="AF287" s="86" t="s">
        <v>790</v>
      </c>
      <c r="AG287" s="86" t="s">
        <v>791</v>
      </c>
      <c r="AH287" s="86">
        <v>3.6</v>
      </c>
      <c r="AI287" s="86">
        <v>0.06</v>
      </c>
      <c r="AJ287" s="86" t="s">
        <v>854</v>
      </c>
      <c r="AK287" s="86" t="s">
        <v>791</v>
      </c>
      <c r="AL287" s="86" t="s">
        <v>790</v>
      </c>
      <c r="AM287" s="86">
        <v>0.7</v>
      </c>
      <c r="AN287" s="86">
        <v>1.2E-2</v>
      </c>
      <c r="AO287" s="86" t="s">
        <v>854</v>
      </c>
      <c r="AP287" s="86" t="s">
        <v>818</v>
      </c>
      <c r="AQ287" s="69">
        <f>4*4</f>
        <v>16</v>
      </c>
      <c r="AR287" s="70">
        <v>0.06</v>
      </c>
      <c r="AS287" s="70">
        <v>10</v>
      </c>
      <c r="AT287" s="70">
        <v>3.6</v>
      </c>
      <c r="AU287" s="52">
        <f>4*5*4</f>
        <v>80</v>
      </c>
      <c r="AV287" s="52">
        <v>1.2E-2</v>
      </c>
      <c r="AW287" s="52">
        <v>50</v>
      </c>
      <c r="AX287" s="52">
        <v>0.7</v>
      </c>
      <c r="AY287" s="48" t="s">
        <v>790</v>
      </c>
      <c r="AZ287" s="48" t="s">
        <v>1058</v>
      </c>
      <c r="BA287" s="44" t="s">
        <v>790</v>
      </c>
      <c r="BB287" s="44" t="s">
        <v>1058</v>
      </c>
      <c r="BC287" s="57">
        <v>30</v>
      </c>
      <c r="BD287" s="75">
        <v>399</v>
      </c>
      <c r="BE287" s="57">
        <v>1.5</v>
      </c>
      <c r="BF287" s="57">
        <v>1.5</v>
      </c>
      <c r="BG287" s="61" t="s">
        <v>790</v>
      </c>
      <c r="BH287" s="80" t="s">
        <v>791</v>
      </c>
      <c r="BI287" s="80" t="s">
        <v>791</v>
      </c>
      <c r="BJ287" s="80" t="s">
        <v>791</v>
      </c>
      <c r="BK287" s="65" t="s">
        <v>790</v>
      </c>
      <c r="BL287" s="65">
        <v>0.1</v>
      </c>
      <c r="BM287" s="65" t="s">
        <v>1140</v>
      </c>
      <c r="BN287" s="65" t="s">
        <v>1517</v>
      </c>
    </row>
    <row r="288" spans="1:66" ht="35.1" customHeight="1" x14ac:dyDescent="0.2">
      <c r="A288" s="18" t="s">
        <v>83</v>
      </c>
      <c r="B288" s="121"/>
      <c r="C288" s="18" t="s">
        <v>1490</v>
      </c>
      <c r="D288" s="18" t="s">
        <v>1489</v>
      </c>
      <c r="E288" s="123">
        <v>1221</v>
      </c>
      <c r="F288" s="22"/>
      <c r="G288" s="22"/>
      <c r="H288" s="22"/>
      <c r="I288" s="22"/>
      <c r="J288" s="142"/>
      <c r="K288" s="142"/>
      <c r="L288" s="142"/>
      <c r="M288" s="142"/>
      <c r="N288" s="165"/>
      <c r="O288" s="22"/>
      <c r="P288" s="22"/>
      <c r="Q288" s="22" t="str">
        <f>IFERROR(VLOOKUP(A288,'[1]Compil Arr.Eval+Surv'!$C$2:$M$187,11,FALSE),"")</f>
        <v>SPAS Cat. A</v>
      </c>
      <c r="R288" s="98" t="s">
        <v>1025</v>
      </c>
      <c r="S288" s="98"/>
      <c r="T288" s="98" t="str">
        <f>IF(J288&lt;&gt;"","Etat chimique",IFERROR(VLOOKUP(A288,'[1]Compil Arr.Eval+Surv'!$C$2:$M$187,11,FALSE),""))</f>
        <v>SPAS Cat. A</v>
      </c>
      <c r="U288" s="39" t="s">
        <v>790</v>
      </c>
      <c r="V288" s="39" t="s">
        <v>790</v>
      </c>
      <c r="W288" s="39" t="s">
        <v>790</v>
      </c>
      <c r="X288" s="39" t="s">
        <v>790</v>
      </c>
      <c r="Y288" s="39" t="s">
        <v>790</v>
      </c>
      <c r="Z288" s="39" t="s">
        <v>790</v>
      </c>
      <c r="AA288" s="42" t="s">
        <v>1060</v>
      </c>
      <c r="AB288" s="42" t="s">
        <v>1059</v>
      </c>
      <c r="AC288" s="42">
        <v>44897</v>
      </c>
      <c r="AD288" s="86" t="s">
        <v>276</v>
      </c>
      <c r="AE288" s="86" t="s">
        <v>791</v>
      </c>
      <c r="AF288" s="86" t="s">
        <v>790</v>
      </c>
      <c r="AG288" s="86" t="s">
        <v>791</v>
      </c>
      <c r="AH288" s="86">
        <v>3.6</v>
      </c>
      <c r="AI288" s="86">
        <v>0.06</v>
      </c>
      <c r="AJ288" s="86" t="s">
        <v>854</v>
      </c>
      <c r="AK288" s="86" t="s">
        <v>791</v>
      </c>
      <c r="AL288" s="86" t="s">
        <v>790</v>
      </c>
      <c r="AM288" s="86">
        <v>0.7</v>
      </c>
      <c r="AN288" s="86">
        <v>1.2E-2</v>
      </c>
      <c r="AO288" s="86" t="s">
        <v>854</v>
      </c>
      <c r="AP288" s="86" t="s">
        <v>818</v>
      </c>
      <c r="AQ288" s="69">
        <f>4*4</f>
        <v>16</v>
      </c>
      <c r="AR288" s="70">
        <v>0.06</v>
      </c>
      <c r="AS288" s="70">
        <v>10</v>
      </c>
      <c r="AT288" s="70">
        <v>3.6</v>
      </c>
      <c r="AU288" s="52">
        <f>4*5*4</f>
        <v>80</v>
      </c>
      <c r="AV288" s="52">
        <v>1.2E-2</v>
      </c>
      <c r="AW288" s="52">
        <v>50</v>
      </c>
      <c r="AX288" s="52">
        <v>0.7</v>
      </c>
      <c r="AY288" s="48" t="s">
        <v>790</v>
      </c>
      <c r="AZ288" s="48" t="s">
        <v>275</v>
      </c>
      <c r="BA288" s="44" t="s">
        <v>790</v>
      </c>
      <c r="BB288" s="44" t="s">
        <v>275</v>
      </c>
      <c r="BC288" s="57">
        <v>30</v>
      </c>
      <c r="BD288" s="75">
        <v>399</v>
      </c>
      <c r="BE288" s="57">
        <v>1.5</v>
      </c>
      <c r="BF288" s="57">
        <v>1.5</v>
      </c>
      <c r="BG288" s="61" t="s">
        <v>790</v>
      </c>
      <c r="BH288" s="80" t="s">
        <v>791</v>
      </c>
      <c r="BI288" s="80" t="s">
        <v>791</v>
      </c>
      <c r="BJ288" s="80" t="s">
        <v>791</v>
      </c>
      <c r="BK288" s="65" t="s">
        <v>790</v>
      </c>
      <c r="BL288" s="65">
        <v>0.1</v>
      </c>
      <c r="BM288" s="65" t="s">
        <v>1140</v>
      </c>
      <c r="BN288" s="65" t="s">
        <v>1517</v>
      </c>
    </row>
    <row r="289" spans="1:66" ht="35.1" customHeight="1" x14ac:dyDescent="0.2">
      <c r="A289" s="18" t="s">
        <v>1001</v>
      </c>
      <c r="B289" s="121"/>
      <c r="C289" s="18" t="s">
        <v>1495</v>
      </c>
      <c r="D289" s="18" t="s">
        <v>1500</v>
      </c>
      <c r="E289" s="123">
        <v>7731</v>
      </c>
      <c r="F289" s="22"/>
      <c r="G289" s="22"/>
      <c r="H289" s="22"/>
      <c r="I289" s="22"/>
      <c r="J289" s="142"/>
      <c r="K289" s="142"/>
      <c r="L289" s="142"/>
      <c r="M289" s="142"/>
      <c r="N289" s="165"/>
      <c r="O289" s="22"/>
      <c r="P289" s="22"/>
      <c r="Q289" s="22" t="str">
        <f>IFERROR(VLOOKUP(A289,'[1]Compil Arr.Eval+Surv'!$C$2:$M$187,11,FALSE),"")</f>
        <v/>
      </c>
      <c r="R289" s="98" t="s">
        <v>276</v>
      </c>
      <c r="S289" s="98"/>
      <c r="T289" s="98" t="str">
        <f>IF(J289&lt;&gt;"","Etat chimique",IFERROR(VLOOKUP(A289,'[1]Compil Arr.Eval+Surv'!$C$2:$M$187,11,FALSE),""))</f>
        <v/>
      </c>
      <c r="U289" s="39" t="s">
        <v>790</v>
      </c>
      <c r="V289" s="39" t="s">
        <v>790</v>
      </c>
      <c r="W289" s="39" t="s">
        <v>790</v>
      </c>
      <c r="X289" s="39" t="s">
        <v>790</v>
      </c>
      <c r="Y289" s="39" t="s">
        <v>790</v>
      </c>
      <c r="Z289" s="39" t="s">
        <v>790</v>
      </c>
      <c r="AA289" s="42" t="s">
        <v>1060</v>
      </c>
      <c r="AB289" s="42" t="s">
        <v>1059</v>
      </c>
      <c r="AC289" s="42">
        <v>44897</v>
      </c>
      <c r="AD289" s="86" t="s">
        <v>276</v>
      </c>
      <c r="AE289" s="86" t="s">
        <v>791</v>
      </c>
      <c r="AF289" s="86" t="s">
        <v>790</v>
      </c>
      <c r="AG289" s="86" t="s">
        <v>791</v>
      </c>
      <c r="AH289" s="86">
        <v>620</v>
      </c>
      <c r="AI289" s="86">
        <v>62</v>
      </c>
      <c r="AJ289" s="86" t="s">
        <v>854</v>
      </c>
      <c r="AK289" s="86" t="s">
        <v>791</v>
      </c>
      <c r="AL289" s="86" t="s">
        <v>790</v>
      </c>
      <c r="AM289" s="86">
        <v>62</v>
      </c>
      <c r="AN289" s="86">
        <v>6.2</v>
      </c>
      <c r="AO289" s="86" t="s">
        <v>854</v>
      </c>
      <c r="AP289" s="86" t="s">
        <v>818</v>
      </c>
      <c r="AQ289" s="69">
        <v>1000</v>
      </c>
      <c r="AR289" s="70">
        <v>62</v>
      </c>
      <c r="AS289" s="70">
        <v>100</v>
      </c>
      <c r="AT289" s="70">
        <v>620</v>
      </c>
      <c r="AU289" s="52">
        <v>10000</v>
      </c>
      <c r="AV289" s="52">
        <v>6.2</v>
      </c>
      <c r="AW289" s="52">
        <v>1000</v>
      </c>
      <c r="AX289" s="52">
        <v>62</v>
      </c>
      <c r="AY289" s="48" t="s">
        <v>790</v>
      </c>
      <c r="AZ289" s="48" t="s">
        <v>1058</v>
      </c>
      <c r="BA289" s="44" t="s">
        <v>790</v>
      </c>
      <c r="BB289" s="44" t="s">
        <v>1058</v>
      </c>
      <c r="BC289" s="57" t="s">
        <v>790</v>
      </c>
      <c r="BD289" s="75" t="s">
        <v>1058</v>
      </c>
      <c r="BE289" s="75" t="s">
        <v>1058</v>
      </c>
      <c r="BF289" s="75" t="s">
        <v>1058</v>
      </c>
      <c r="BG289" s="61" t="s">
        <v>790</v>
      </c>
      <c r="BH289" s="80" t="s">
        <v>791</v>
      </c>
      <c r="BI289" s="80" t="s">
        <v>791</v>
      </c>
      <c r="BJ289" s="80" t="s">
        <v>791</v>
      </c>
      <c r="BK289" s="65" t="s">
        <v>790</v>
      </c>
      <c r="BL289" s="65">
        <v>0.1</v>
      </c>
      <c r="BM289" s="65" t="s">
        <v>1140</v>
      </c>
      <c r="BN289" s="65" t="s">
        <v>1517</v>
      </c>
    </row>
    <row r="290" spans="1:66" ht="35.1" customHeight="1" x14ac:dyDescent="0.2">
      <c r="A290" s="18" t="s">
        <v>1000</v>
      </c>
      <c r="B290" s="121"/>
      <c r="C290" s="18" t="s">
        <v>1496</v>
      </c>
      <c r="D290" s="18" t="s">
        <v>1501</v>
      </c>
      <c r="E290" s="123">
        <v>7730</v>
      </c>
      <c r="F290" s="22"/>
      <c r="G290" s="22"/>
      <c r="H290" s="22"/>
      <c r="I290" s="22"/>
      <c r="J290" s="142"/>
      <c r="K290" s="142"/>
      <c r="L290" s="142"/>
      <c r="M290" s="142"/>
      <c r="N290" s="165"/>
      <c r="O290" s="22"/>
      <c r="P290" s="22"/>
      <c r="Q290" s="22" t="str">
        <f>IFERROR(VLOOKUP(A290,'[1]Compil Arr.Eval+Surv'!$C$2:$M$187,11,FALSE),"")</f>
        <v/>
      </c>
      <c r="R290" s="98" t="s">
        <v>276</v>
      </c>
      <c r="S290" s="98"/>
      <c r="T290" s="98" t="str">
        <f>IF(J290&lt;&gt;"","Etat chimique",IFERROR(VLOOKUP(A290,'[1]Compil Arr.Eval+Surv'!$C$2:$M$187,11,FALSE),""))</f>
        <v/>
      </c>
      <c r="U290" s="39" t="s">
        <v>790</v>
      </c>
      <c r="V290" s="39" t="s">
        <v>790</v>
      </c>
      <c r="W290" s="39" t="s">
        <v>790</v>
      </c>
      <c r="X290" s="39" t="s">
        <v>790</v>
      </c>
      <c r="Y290" s="39" t="s">
        <v>790</v>
      </c>
      <c r="Z290" s="39" t="s">
        <v>790</v>
      </c>
      <c r="AA290" s="42" t="s">
        <v>1060</v>
      </c>
      <c r="AB290" s="42" t="s">
        <v>1059</v>
      </c>
      <c r="AC290" s="42">
        <v>44897</v>
      </c>
      <c r="AD290" s="86" t="s">
        <v>276</v>
      </c>
      <c r="AE290" s="86" t="s">
        <v>791</v>
      </c>
      <c r="AF290" s="86" t="s">
        <v>790</v>
      </c>
      <c r="AG290" s="86" t="s">
        <v>791</v>
      </c>
      <c r="AH290" s="86">
        <v>1000</v>
      </c>
      <c r="AI290" s="86">
        <v>100</v>
      </c>
      <c r="AJ290" s="86" t="s">
        <v>854</v>
      </c>
      <c r="AK290" s="86" t="s">
        <v>791</v>
      </c>
      <c r="AL290" s="86" t="s">
        <v>790</v>
      </c>
      <c r="AM290" s="86">
        <v>100</v>
      </c>
      <c r="AN290" s="86">
        <v>10</v>
      </c>
      <c r="AO290" s="86" t="s">
        <v>854</v>
      </c>
      <c r="AP290" s="86" t="s">
        <v>818</v>
      </c>
      <c r="AQ290" s="72">
        <v>1000</v>
      </c>
      <c r="AR290" s="70">
        <v>100</v>
      </c>
      <c r="AS290" s="72">
        <v>100</v>
      </c>
      <c r="AT290" s="70">
        <v>1000</v>
      </c>
      <c r="AU290" s="55">
        <v>10000</v>
      </c>
      <c r="AV290" s="52">
        <v>10</v>
      </c>
      <c r="AW290" s="55">
        <v>1000</v>
      </c>
      <c r="AX290" s="52">
        <v>100</v>
      </c>
      <c r="AY290" s="48" t="s">
        <v>790</v>
      </c>
      <c r="AZ290" s="48" t="s">
        <v>1058</v>
      </c>
      <c r="BA290" s="44" t="s">
        <v>790</v>
      </c>
      <c r="BB290" s="44" t="s">
        <v>1058</v>
      </c>
      <c r="BC290" s="57" t="s">
        <v>790</v>
      </c>
      <c r="BD290" s="75" t="s">
        <v>1058</v>
      </c>
      <c r="BE290" s="75" t="s">
        <v>1058</v>
      </c>
      <c r="BF290" s="75" t="s">
        <v>1058</v>
      </c>
      <c r="BG290" s="61" t="s">
        <v>790</v>
      </c>
      <c r="BH290" s="80" t="s">
        <v>791</v>
      </c>
      <c r="BI290" s="80" t="s">
        <v>791</v>
      </c>
      <c r="BJ290" s="80" t="s">
        <v>791</v>
      </c>
      <c r="BK290" s="65" t="s">
        <v>790</v>
      </c>
      <c r="BL290" s="65">
        <v>0.1</v>
      </c>
      <c r="BM290" s="65" t="s">
        <v>1140</v>
      </c>
      <c r="BN290" s="65" t="s">
        <v>1517</v>
      </c>
    </row>
    <row r="291" spans="1:66" ht="35.1" customHeight="1" x14ac:dyDescent="0.2">
      <c r="A291" s="18" t="s">
        <v>997</v>
      </c>
      <c r="B291" s="121"/>
      <c r="C291" s="18" t="s">
        <v>1492</v>
      </c>
      <c r="D291" s="18" t="s">
        <v>1497</v>
      </c>
      <c r="E291" s="123">
        <v>6854</v>
      </c>
      <c r="F291" s="22"/>
      <c r="G291" s="22"/>
      <c r="H291" s="22"/>
      <c r="I291" s="22"/>
      <c r="J291" s="142"/>
      <c r="K291" s="142"/>
      <c r="L291" s="142"/>
      <c r="M291" s="142"/>
      <c r="N291" s="165"/>
      <c r="O291" s="22"/>
      <c r="P291" s="22"/>
      <c r="Q291" s="22" t="str">
        <f>IFERROR(VLOOKUP(A291,'[1]Compil Arr.Eval+Surv'!$C$2:$M$187,11,FALSE),"")</f>
        <v>SPAS Cat. A</v>
      </c>
      <c r="R291" s="98" t="s">
        <v>1026</v>
      </c>
      <c r="S291" s="98"/>
      <c r="T291" s="98" t="str">
        <f>IF(J291&lt;&gt;"","Etat chimique",IFERROR(VLOOKUP(A291,'[1]Compil Arr.Eval+Surv'!$C$2:$M$187,11,FALSE),""))</f>
        <v>SPAS Cat. A</v>
      </c>
      <c r="U291" s="39" t="s">
        <v>790</v>
      </c>
      <c r="V291" s="39" t="s">
        <v>790</v>
      </c>
      <c r="W291" s="39" t="s">
        <v>790</v>
      </c>
      <c r="X291" s="39" t="s">
        <v>790</v>
      </c>
      <c r="Y291" s="39" t="s">
        <v>790</v>
      </c>
      <c r="Z291" s="39" t="s">
        <v>790</v>
      </c>
      <c r="AA291" s="42" t="s">
        <v>1060</v>
      </c>
      <c r="AB291" s="42" t="s">
        <v>1059</v>
      </c>
      <c r="AC291" s="42">
        <v>44897</v>
      </c>
      <c r="AD291" s="86" t="s">
        <v>276</v>
      </c>
      <c r="AE291" s="86" t="s">
        <v>791</v>
      </c>
      <c r="AF291" s="86" t="s">
        <v>790</v>
      </c>
      <c r="AG291" s="86" t="s">
        <v>791</v>
      </c>
      <c r="AH291" s="86">
        <v>430</v>
      </c>
      <c r="AI291" s="86">
        <v>43</v>
      </c>
      <c r="AJ291" s="86" t="s">
        <v>854</v>
      </c>
      <c r="AK291" s="86" t="s">
        <v>791</v>
      </c>
      <c r="AL291" s="86" t="s">
        <v>790</v>
      </c>
      <c r="AM291" s="86">
        <v>43</v>
      </c>
      <c r="AN291" s="86">
        <v>43</v>
      </c>
      <c r="AO291" s="86" t="s">
        <v>854</v>
      </c>
      <c r="AP291" s="86" t="s">
        <v>818</v>
      </c>
      <c r="AQ291" s="69">
        <v>1000</v>
      </c>
      <c r="AR291" s="70">
        <v>43</v>
      </c>
      <c r="AS291" s="70">
        <v>100</v>
      </c>
      <c r="AT291" s="70">
        <v>430</v>
      </c>
      <c r="AU291" s="52">
        <v>10000</v>
      </c>
      <c r="AV291" s="52">
        <v>43</v>
      </c>
      <c r="AW291" s="52">
        <v>1000</v>
      </c>
      <c r="AX291" s="52">
        <v>43</v>
      </c>
      <c r="AY291" s="48" t="s">
        <v>790</v>
      </c>
      <c r="AZ291" s="48" t="s">
        <v>1058</v>
      </c>
      <c r="BA291" s="44" t="s">
        <v>790</v>
      </c>
      <c r="BB291" s="44" t="s">
        <v>1058</v>
      </c>
      <c r="BC291" s="57" t="s">
        <v>790</v>
      </c>
      <c r="BD291" s="75" t="s">
        <v>1058</v>
      </c>
      <c r="BE291" s="75" t="s">
        <v>1058</v>
      </c>
      <c r="BF291" s="75" t="s">
        <v>1058</v>
      </c>
      <c r="BG291" s="61" t="s">
        <v>790</v>
      </c>
      <c r="BH291" s="80" t="s">
        <v>791</v>
      </c>
      <c r="BI291" s="80" t="s">
        <v>791</v>
      </c>
      <c r="BJ291" s="80" t="s">
        <v>791</v>
      </c>
      <c r="BK291" s="65" t="s">
        <v>790</v>
      </c>
      <c r="BL291" s="65">
        <v>0.1</v>
      </c>
      <c r="BM291" s="65" t="s">
        <v>1140</v>
      </c>
      <c r="BN291" s="65" t="s">
        <v>1517</v>
      </c>
    </row>
    <row r="292" spans="1:66" ht="35.1" customHeight="1" x14ac:dyDescent="0.2">
      <c r="A292" s="18" t="s">
        <v>998</v>
      </c>
      <c r="B292" s="121"/>
      <c r="C292" s="18" t="s">
        <v>1494</v>
      </c>
      <c r="D292" s="18" t="s">
        <v>1499</v>
      </c>
      <c r="E292" s="123">
        <v>6853</v>
      </c>
      <c r="F292" s="22"/>
      <c r="G292" s="22"/>
      <c r="H292" s="22"/>
      <c r="I292" s="22"/>
      <c r="J292" s="142"/>
      <c r="K292" s="142"/>
      <c r="L292" s="142"/>
      <c r="M292" s="142"/>
      <c r="N292" s="165"/>
      <c r="O292" s="22"/>
      <c r="P292" s="22"/>
      <c r="Q292" s="22" t="str">
        <f>IFERROR(VLOOKUP(A292,'[1]Compil Arr.Eval+Surv'!$C$2:$M$187,11,FALSE),"")</f>
        <v>SPAS Cat. A</v>
      </c>
      <c r="R292" s="98" t="s">
        <v>1026</v>
      </c>
      <c r="S292" s="98"/>
      <c r="T292" s="98" t="str">
        <f>IF(J292&lt;&gt;"","Etat chimique",IFERROR(VLOOKUP(A292,'[1]Compil Arr.Eval+Surv'!$C$2:$M$187,11,FALSE),""))</f>
        <v>SPAS Cat. A</v>
      </c>
      <c r="U292" s="39" t="s">
        <v>790</v>
      </c>
      <c r="V292" s="39" t="s">
        <v>790</v>
      </c>
      <c r="W292" s="39" t="s">
        <v>790</v>
      </c>
      <c r="X292" s="39" t="s">
        <v>790</v>
      </c>
      <c r="Y292" s="39" t="s">
        <v>790</v>
      </c>
      <c r="Z292" s="39" t="s">
        <v>790</v>
      </c>
      <c r="AA292" s="42" t="s">
        <v>1060</v>
      </c>
      <c r="AB292" s="42" t="s">
        <v>1059</v>
      </c>
      <c r="AC292" s="42">
        <v>44897</v>
      </c>
      <c r="AD292" s="86" t="s">
        <v>276</v>
      </c>
      <c r="AE292" s="86" t="s">
        <v>791</v>
      </c>
      <c r="AF292" s="86" t="s">
        <v>790</v>
      </c>
      <c r="AG292" s="86" t="s">
        <v>791</v>
      </c>
      <c r="AH292" s="86" t="s">
        <v>275</v>
      </c>
      <c r="AI292" s="86" t="s">
        <v>275</v>
      </c>
      <c r="AJ292" s="86" t="s">
        <v>790</v>
      </c>
      <c r="AK292" s="86" t="s">
        <v>791</v>
      </c>
      <c r="AL292" s="86" t="s">
        <v>790</v>
      </c>
      <c r="AM292" s="86" t="s">
        <v>275</v>
      </c>
      <c r="AN292" s="86" t="s">
        <v>275</v>
      </c>
      <c r="AO292" s="86" t="s">
        <v>790</v>
      </c>
      <c r="AP292" s="86" t="s">
        <v>818</v>
      </c>
      <c r="AQ292" s="72" t="s">
        <v>790</v>
      </c>
      <c r="AR292" s="70" t="s">
        <v>275</v>
      </c>
      <c r="AS292" s="72" t="s">
        <v>790</v>
      </c>
      <c r="AT292" s="70" t="s">
        <v>275</v>
      </c>
      <c r="AU292" s="55" t="s">
        <v>790</v>
      </c>
      <c r="AV292" s="52" t="s">
        <v>275</v>
      </c>
      <c r="AW292" s="55" t="s">
        <v>790</v>
      </c>
      <c r="AX292" s="52" t="s">
        <v>275</v>
      </c>
      <c r="AY292" s="48" t="s">
        <v>790</v>
      </c>
      <c r="AZ292" s="48" t="s">
        <v>1058</v>
      </c>
      <c r="BA292" s="44" t="s">
        <v>790</v>
      </c>
      <c r="BB292" s="44" t="s">
        <v>1058</v>
      </c>
      <c r="BC292" s="57" t="s">
        <v>790</v>
      </c>
      <c r="BD292" s="75" t="s">
        <v>1058</v>
      </c>
      <c r="BE292" s="75" t="s">
        <v>1058</v>
      </c>
      <c r="BF292" s="75" t="s">
        <v>1058</v>
      </c>
      <c r="BG292" s="61" t="s">
        <v>790</v>
      </c>
      <c r="BH292" s="80" t="s">
        <v>791</v>
      </c>
      <c r="BI292" s="80" t="s">
        <v>791</v>
      </c>
      <c r="BJ292" s="80" t="s">
        <v>791</v>
      </c>
      <c r="BK292" s="65" t="s">
        <v>790</v>
      </c>
      <c r="BL292" s="65">
        <v>0.1</v>
      </c>
      <c r="BM292" s="65" t="s">
        <v>1140</v>
      </c>
      <c r="BN292" s="65" t="s">
        <v>1517</v>
      </c>
    </row>
    <row r="293" spans="1:66" ht="35.1" customHeight="1" x14ac:dyDescent="0.2">
      <c r="A293" s="18" t="s">
        <v>999</v>
      </c>
      <c r="B293" s="121"/>
      <c r="C293" s="18" t="s">
        <v>1493</v>
      </c>
      <c r="D293" s="18" t="s">
        <v>1498</v>
      </c>
      <c r="E293" s="123">
        <v>7729</v>
      </c>
      <c r="F293" s="22"/>
      <c r="G293" s="22"/>
      <c r="H293" s="22"/>
      <c r="I293" s="22"/>
      <c r="J293" s="142"/>
      <c r="K293" s="142"/>
      <c r="L293" s="142"/>
      <c r="M293" s="142"/>
      <c r="N293" s="165"/>
      <c r="O293" s="22"/>
      <c r="P293" s="22"/>
      <c r="Q293" s="22" t="str">
        <f>IFERROR(VLOOKUP(A293,'[1]Compil Arr.Eval+Surv'!$C$2:$M$187,11,FALSE),"")</f>
        <v/>
      </c>
      <c r="R293" s="98" t="s">
        <v>276</v>
      </c>
      <c r="S293" s="98"/>
      <c r="T293" s="98" t="str">
        <f>IF(J293&lt;&gt;"","Etat chimique",IFERROR(VLOOKUP(A293,'[1]Compil Arr.Eval+Surv'!$C$2:$M$187,11,FALSE),""))</f>
        <v/>
      </c>
      <c r="U293" s="39" t="s">
        <v>790</v>
      </c>
      <c r="V293" s="39" t="s">
        <v>790</v>
      </c>
      <c r="W293" s="39" t="s">
        <v>790</v>
      </c>
      <c r="X293" s="39" t="s">
        <v>790</v>
      </c>
      <c r="Y293" s="39" t="s">
        <v>790</v>
      </c>
      <c r="Z293" s="39" t="s">
        <v>790</v>
      </c>
      <c r="AA293" s="42" t="s">
        <v>1060</v>
      </c>
      <c r="AB293" s="42" t="s">
        <v>1059</v>
      </c>
      <c r="AC293" s="42">
        <v>44897</v>
      </c>
      <c r="AD293" s="86" t="s">
        <v>276</v>
      </c>
      <c r="AE293" s="86" t="s">
        <v>791</v>
      </c>
      <c r="AF293" s="86" t="s">
        <v>790</v>
      </c>
      <c r="AG293" s="86" t="s">
        <v>791</v>
      </c>
      <c r="AH293" s="86">
        <v>1000</v>
      </c>
      <c r="AI293" s="86">
        <v>100</v>
      </c>
      <c r="AJ293" s="86" t="s">
        <v>854</v>
      </c>
      <c r="AK293" s="86" t="s">
        <v>791</v>
      </c>
      <c r="AL293" s="86" t="s">
        <v>790</v>
      </c>
      <c r="AM293" s="86">
        <v>100</v>
      </c>
      <c r="AN293" s="86">
        <v>10</v>
      </c>
      <c r="AO293" s="86" t="s">
        <v>854</v>
      </c>
      <c r="AP293" s="86" t="s">
        <v>818</v>
      </c>
      <c r="AQ293" s="72">
        <v>1000</v>
      </c>
      <c r="AR293" s="70">
        <v>100</v>
      </c>
      <c r="AS293" s="72">
        <v>100</v>
      </c>
      <c r="AT293" s="70">
        <v>1000</v>
      </c>
      <c r="AU293" s="55">
        <v>10000</v>
      </c>
      <c r="AV293" s="52">
        <v>10</v>
      </c>
      <c r="AW293" s="55">
        <v>1000</v>
      </c>
      <c r="AX293" s="52">
        <v>100</v>
      </c>
      <c r="AY293" s="48" t="s">
        <v>790</v>
      </c>
      <c r="AZ293" s="48" t="s">
        <v>1058</v>
      </c>
      <c r="BA293" s="44" t="s">
        <v>790</v>
      </c>
      <c r="BB293" s="44" t="s">
        <v>1058</v>
      </c>
      <c r="BC293" s="57" t="s">
        <v>790</v>
      </c>
      <c r="BD293" s="75" t="s">
        <v>1058</v>
      </c>
      <c r="BE293" s="75" t="s">
        <v>1058</v>
      </c>
      <c r="BF293" s="75" t="s">
        <v>1058</v>
      </c>
      <c r="BG293" s="61" t="s">
        <v>790</v>
      </c>
      <c r="BH293" s="80" t="s">
        <v>791</v>
      </c>
      <c r="BI293" s="80" t="s">
        <v>791</v>
      </c>
      <c r="BJ293" s="80" t="s">
        <v>791</v>
      </c>
      <c r="BK293" s="65" t="s">
        <v>790</v>
      </c>
      <c r="BL293" s="65">
        <v>0.1</v>
      </c>
      <c r="BM293" s="65" t="s">
        <v>1140</v>
      </c>
      <c r="BN293" s="65" t="s">
        <v>1517</v>
      </c>
    </row>
    <row r="294" spans="1:66" ht="35.1" customHeight="1" x14ac:dyDescent="0.2">
      <c r="A294" s="32" t="s">
        <v>941</v>
      </c>
      <c r="B294" s="124"/>
      <c r="C294" s="34" t="s">
        <v>949</v>
      </c>
      <c r="D294" s="34" t="s">
        <v>949</v>
      </c>
      <c r="E294" s="135">
        <v>1797</v>
      </c>
      <c r="F294" s="22"/>
      <c r="G294" s="22"/>
      <c r="H294" s="22"/>
      <c r="I294" s="22"/>
      <c r="J294" s="142"/>
      <c r="K294" s="142"/>
      <c r="L294" s="142"/>
      <c r="M294" s="142"/>
      <c r="N294" s="165"/>
      <c r="O294" s="22"/>
      <c r="P294" s="22"/>
      <c r="Q294" s="22" t="str">
        <f>IFERROR(VLOOKUP(A294,'[1]Compil Arr.Eval+Surv'!$C$2:$M$187,11,FALSE),"")</f>
        <v/>
      </c>
      <c r="R294" s="98"/>
      <c r="S294" s="98"/>
      <c r="T294" s="98" t="str">
        <f>IF(J294&lt;&gt;"","Etat chimique",IFERROR(VLOOKUP(A294,'[1]Compil Arr.Eval+Surv'!$C$2:$M$187,11,FALSE),""))</f>
        <v/>
      </c>
      <c r="U294" s="39" t="s">
        <v>790</v>
      </c>
      <c r="V294" s="39" t="s">
        <v>790</v>
      </c>
      <c r="W294" s="39" t="s">
        <v>790</v>
      </c>
      <c r="X294" s="39" t="s">
        <v>790</v>
      </c>
      <c r="Y294" s="39" t="s">
        <v>790</v>
      </c>
      <c r="Z294" s="39" t="s">
        <v>790</v>
      </c>
      <c r="AA294" s="42" t="s">
        <v>928</v>
      </c>
      <c r="AB294" s="42" t="s">
        <v>920</v>
      </c>
      <c r="AC294" s="42">
        <v>42278</v>
      </c>
      <c r="AD294" s="86" t="s">
        <v>276</v>
      </c>
      <c r="AE294" s="86">
        <v>2.5000000000000001E-2</v>
      </c>
      <c r="AF294" s="86" t="s">
        <v>854</v>
      </c>
      <c r="AG294" s="86">
        <v>2.5000000000000001E-2</v>
      </c>
      <c r="AH294" s="86">
        <v>7.0000000000000007E-2</v>
      </c>
      <c r="AI294" s="86">
        <v>2.5000000000000001E-2</v>
      </c>
      <c r="AJ294" s="86" t="s">
        <v>854</v>
      </c>
      <c r="AK294" s="86">
        <v>2.5000000000000001E-3</v>
      </c>
      <c r="AL294" s="86" t="s">
        <v>854</v>
      </c>
      <c r="AM294" s="86">
        <v>7.0000000000000001E-3</v>
      </c>
      <c r="AN294" s="86">
        <v>2.5000000000000001E-3</v>
      </c>
      <c r="AO294" s="86" t="s">
        <v>854</v>
      </c>
      <c r="AP294" s="86" t="s">
        <v>818</v>
      </c>
      <c r="AQ294" s="72">
        <v>50</v>
      </c>
      <c r="AR294" s="72">
        <v>2.5000000000000001E-2</v>
      </c>
      <c r="AS294" s="72">
        <v>10</v>
      </c>
      <c r="AT294" s="72">
        <v>7.0000000000000007E-2</v>
      </c>
      <c r="AU294" s="55">
        <v>100</v>
      </c>
      <c r="AV294" s="55">
        <v>2.5000000000000001E-3</v>
      </c>
      <c r="AW294" s="55">
        <v>100</v>
      </c>
      <c r="AX294" s="55">
        <v>7.0000000000000001E-3</v>
      </c>
      <c r="AY294" s="48" t="s">
        <v>789</v>
      </c>
      <c r="AZ294" s="48">
        <v>8.937500000000001E-2</v>
      </c>
      <c r="BA294" s="44" t="s">
        <v>789</v>
      </c>
      <c r="BB294" s="44">
        <v>8.937500000000001E-3</v>
      </c>
      <c r="BC294" s="57">
        <v>30</v>
      </c>
      <c r="BD294" s="57">
        <v>16600</v>
      </c>
      <c r="BE294" s="57">
        <v>980</v>
      </c>
      <c r="BF294" s="57">
        <v>980</v>
      </c>
      <c r="BG294" s="61">
        <v>100</v>
      </c>
      <c r="BH294" s="61">
        <v>13400</v>
      </c>
      <c r="BI294" s="61">
        <v>800</v>
      </c>
      <c r="BJ294" s="61">
        <v>800</v>
      </c>
      <c r="BK294" s="65" t="s">
        <v>790</v>
      </c>
      <c r="BL294" s="65">
        <v>0.1</v>
      </c>
      <c r="BM294" s="65" t="s">
        <v>1140</v>
      </c>
      <c r="BN294" s="65" t="s">
        <v>1517</v>
      </c>
    </row>
    <row r="295" spans="1:66" ht="35.1" customHeight="1" x14ac:dyDescent="0.2">
      <c r="A295" s="33" t="s">
        <v>209</v>
      </c>
      <c r="B295" s="125"/>
      <c r="C295" s="33" t="s">
        <v>151</v>
      </c>
      <c r="D295" s="33" t="s">
        <v>151</v>
      </c>
      <c r="E295" s="126">
        <v>1226</v>
      </c>
      <c r="F295" s="22"/>
      <c r="G295" s="22"/>
      <c r="H295" s="22"/>
      <c r="I295" s="22"/>
      <c r="J295" s="142"/>
      <c r="K295" s="142"/>
      <c r="L295" s="142"/>
      <c r="M295" s="142"/>
      <c r="N295" s="165"/>
      <c r="O295" s="22"/>
      <c r="P295" s="22"/>
      <c r="Q295" s="22" t="str">
        <f>IFERROR(VLOOKUP(A295,'[1]Compil Arr.Eval+Surv'!$C$2:$M$187,11,FALSE),"")</f>
        <v/>
      </c>
      <c r="R295" s="98"/>
      <c r="S295" s="98"/>
      <c r="T295" s="98" t="str">
        <f>IF(J295&lt;&gt;"","Etat chimique",IFERROR(VLOOKUP(A295,'[1]Compil Arr.Eval+Surv'!$C$2:$M$187,11,FALSE),""))</f>
        <v/>
      </c>
      <c r="U295" s="39" t="s">
        <v>790</v>
      </c>
      <c r="V295" s="39" t="s">
        <v>790</v>
      </c>
      <c r="W295" s="39" t="s">
        <v>790</v>
      </c>
      <c r="X295" s="39" t="s">
        <v>790</v>
      </c>
      <c r="Y295" s="39" t="s">
        <v>790</v>
      </c>
      <c r="Z295" s="39" t="s">
        <v>790</v>
      </c>
      <c r="AA295" s="42" t="s">
        <v>1259</v>
      </c>
      <c r="AB295" s="42" t="s">
        <v>921</v>
      </c>
      <c r="AC295" s="42" t="s">
        <v>777</v>
      </c>
      <c r="AD295" s="86" t="s">
        <v>276</v>
      </c>
      <c r="AE295" s="86" t="s">
        <v>791</v>
      </c>
      <c r="AF295" s="86" t="s">
        <v>790</v>
      </c>
      <c r="AG295" s="86" t="s">
        <v>791</v>
      </c>
      <c r="AH295" s="86" t="s">
        <v>791</v>
      </c>
      <c r="AI295" s="86" t="s">
        <v>275</v>
      </c>
      <c r="AJ295" s="86" t="s">
        <v>790</v>
      </c>
      <c r="AK295" s="86" t="s">
        <v>791</v>
      </c>
      <c r="AL295" s="86" t="s">
        <v>790</v>
      </c>
      <c r="AM295" s="86" t="s">
        <v>791</v>
      </c>
      <c r="AN295" s="86" t="s">
        <v>275</v>
      </c>
      <c r="AO295" s="86" t="s">
        <v>790</v>
      </c>
      <c r="AP295" s="86" t="s">
        <v>818</v>
      </c>
      <c r="AQ295" s="71">
        <v>1000</v>
      </c>
      <c r="AR295" s="72">
        <v>1.2999999999999999E-3</v>
      </c>
      <c r="AS295" s="71" t="s">
        <v>276</v>
      </c>
      <c r="AT295" s="72" t="s">
        <v>791</v>
      </c>
      <c r="AU295" s="55" t="s">
        <v>790</v>
      </c>
      <c r="AV295" s="55" t="s">
        <v>791</v>
      </c>
      <c r="AW295" s="55" t="s">
        <v>790</v>
      </c>
      <c r="AX295" s="55" t="s">
        <v>791</v>
      </c>
      <c r="AY295" s="48" t="s">
        <v>789</v>
      </c>
      <c r="AZ295" s="48" t="s">
        <v>275</v>
      </c>
      <c r="BA295" s="44" t="s">
        <v>789</v>
      </c>
      <c r="BB295" s="44" t="s">
        <v>275</v>
      </c>
      <c r="BC295" s="57" t="s">
        <v>790</v>
      </c>
      <c r="BD295" s="57" t="s">
        <v>791</v>
      </c>
      <c r="BE295" s="57" t="s">
        <v>791</v>
      </c>
      <c r="BF295" s="57" t="s">
        <v>791</v>
      </c>
      <c r="BG295" s="61" t="s">
        <v>790</v>
      </c>
      <c r="BH295" s="61" t="s">
        <v>791</v>
      </c>
      <c r="BI295" s="61" t="s">
        <v>791</v>
      </c>
      <c r="BJ295" s="61" t="s">
        <v>791</v>
      </c>
      <c r="BK295" s="65" t="s">
        <v>790</v>
      </c>
      <c r="BL295" s="65" t="s">
        <v>792</v>
      </c>
      <c r="BM295" s="66" t="s">
        <v>276</v>
      </c>
      <c r="BN295" s="66"/>
    </row>
    <row r="296" spans="1:66" ht="35.1" customHeight="1" x14ac:dyDescent="0.2">
      <c r="A296" s="33" t="s">
        <v>242</v>
      </c>
      <c r="B296" s="125"/>
      <c r="C296" s="33" t="s">
        <v>177</v>
      </c>
      <c r="D296" s="33" t="s">
        <v>1431</v>
      </c>
      <c r="E296" s="126">
        <v>1395</v>
      </c>
      <c r="F296" s="22"/>
      <c r="G296" s="22"/>
      <c r="H296" s="22"/>
      <c r="I296" s="22"/>
      <c r="J296" s="142"/>
      <c r="K296" s="142"/>
      <c r="L296" s="142"/>
      <c r="M296" s="142"/>
      <c r="N296" s="165"/>
      <c r="O296" s="22"/>
      <c r="P296" s="22"/>
      <c r="Q296" s="22" t="str">
        <f>IFERROR(VLOOKUP(A296,'[1]Compil Arr.Eval+Surv'!$C$2:$M$187,11,FALSE),"")</f>
        <v>SPAS Cat. B</v>
      </c>
      <c r="R296" s="98"/>
      <c r="S296" s="98"/>
      <c r="T296" s="98" t="str">
        <f>IF(J296&lt;&gt;"","Etat chimique",IFERROR(VLOOKUP(A296,'[1]Compil Arr.Eval+Surv'!$C$2:$M$187,11,FALSE),""))</f>
        <v>SPAS Cat. B</v>
      </c>
      <c r="U296" s="39" t="s">
        <v>790</v>
      </c>
      <c r="V296" s="39" t="s">
        <v>790</v>
      </c>
      <c r="W296" s="39" t="s">
        <v>790</v>
      </c>
      <c r="X296" s="39" t="s">
        <v>790</v>
      </c>
      <c r="Y296" s="39" t="s">
        <v>790</v>
      </c>
      <c r="Z296" s="39" t="s">
        <v>790</v>
      </c>
      <c r="AA296" s="42" t="s">
        <v>1259</v>
      </c>
      <c r="AB296" s="42" t="s">
        <v>921</v>
      </c>
      <c r="AC296" s="42" t="s">
        <v>780</v>
      </c>
      <c r="AD296" s="86" t="s">
        <v>276</v>
      </c>
      <c r="AE296" s="86" t="s">
        <v>791</v>
      </c>
      <c r="AF296" s="86" t="s">
        <v>790</v>
      </c>
      <c r="AG296" s="86" t="s">
        <v>791</v>
      </c>
      <c r="AH296" s="86" t="s">
        <v>791</v>
      </c>
      <c r="AI296" s="86" t="s">
        <v>275</v>
      </c>
      <c r="AJ296" s="86" t="s">
        <v>790</v>
      </c>
      <c r="AK296" s="86" t="s">
        <v>791</v>
      </c>
      <c r="AL296" s="86" t="s">
        <v>790</v>
      </c>
      <c r="AM296" s="86" t="s">
        <v>791</v>
      </c>
      <c r="AN296" s="86" t="s">
        <v>275</v>
      </c>
      <c r="AO296" s="86" t="s">
        <v>790</v>
      </c>
      <c r="AP296" s="86" t="s">
        <v>818</v>
      </c>
      <c r="AQ296" s="71">
        <v>100</v>
      </c>
      <c r="AR296" s="72">
        <v>6.7</v>
      </c>
      <c r="AS296" s="72" t="s">
        <v>790</v>
      </c>
      <c r="AT296" s="72" t="s">
        <v>791</v>
      </c>
      <c r="AU296" s="55" t="s">
        <v>790</v>
      </c>
      <c r="AV296" s="55" t="s">
        <v>791</v>
      </c>
      <c r="AW296" s="55" t="s">
        <v>790</v>
      </c>
      <c r="AX296" s="55" t="s">
        <v>791</v>
      </c>
      <c r="AY296" s="48" t="s">
        <v>789</v>
      </c>
      <c r="AZ296" s="48" t="s">
        <v>275</v>
      </c>
      <c r="BA296" s="44" t="s">
        <v>789</v>
      </c>
      <c r="BB296" s="44" t="s">
        <v>275</v>
      </c>
      <c r="BC296" s="57" t="s">
        <v>790</v>
      </c>
      <c r="BD296" s="57" t="s">
        <v>791</v>
      </c>
      <c r="BE296" s="57" t="s">
        <v>791</v>
      </c>
      <c r="BF296" s="57" t="s">
        <v>791</v>
      </c>
      <c r="BG296" s="61" t="s">
        <v>790</v>
      </c>
      <c r="BH296" s="61" t="s">
        <v>791</v>
      </c>
      <c r="BI296" s="61" t="s">
        <v>791</v>
      </c>
      <c r="BJ296" s="61" t="s">
        <v>791</v>
      </c>
      <c r="BK296" s="65" t="s">
        <v>790</v>
      </c>
      <c r="BL296" s="65" t="s">
        <v>792</v>
      </c>
      <c r="BM296" s="66" t="s">
        <v>276</v>
      </c>
      <c r="BN296" s="66"/>
    </row>
    <row r="297" spans="1:66" ht="35.1" customHeight="1" x14ac:dyDescent="0.2">
      <c r="A297" s="33" t="s">
        <v>254</v>
      </c>
      <c r="B297" s="125"/>
      <c r="C297" s="33" t="s">
        <v>186</v>
      </c>
      <c r="D297" s="33" t="s">
        <v>1428</v>
      </c>
      <c r="E297" s="126"/>
      <c r="F297" s="22"/>
      <c r="G297" s="22"/>
      <c r="H297" s="22"/>
      <c r="I297" s="22"/>
      <c r="J297" s="142"/>
      <c r="K297" s="142"/>
      <c r="L297" s="142"/>
      <c r="M297" s="142"/>
      <c r="N297" s="165"/>
      <c r="O297" s="22"/>
      <c r="P297" s="22"/>
      <c r="Q297" s="22" t="str">
        <f>IFERROR(VLOOKUP(A297,'[1]Compil Arr.Eval+Surv'!$C$2:$M$187,11,FALSE),"")</f>
        <v/>
      </c>
      <c r="R297" s="98"/>
      <c r="S297" s="98"/>
      <c r="T297" s="98" t="str">
        <f>IF(J297&lt;&gt;"","Etat chimique",IFERROR(VLOOKUP(A297,'[1]Compil Arr.Eval+Surv'!$C$2:$M$187,11,FALSE),""))</f>
        <v/>
      </c>
      <c r="U297" s="39" t="s">
        <v>790</v>
      </c>
      <c r="V297" s="39" t="s">
        <v>790</v>
      </c>
      <c r="W297" s="39" t="s">
        <v>790</v>
      </c>
      <c r="X297" s="39" t="s">
        <v>790</v>
      </c>
      <c r="Y297" s="39" t="s">
        <v>790</v>
      </c>
      <c r="Z297" s="39" t="s">
        <v>790</v>
      </c>
      <c r="AA297" s="42" t="s">
        <v>1259</v>
      </c>
      <c r="AB297" s="42" t="s">
        <v>921</v>
      </c>
      <c r="AC297" s="42" t="s">
        <v>779</v>
      </c>
      <c r="AD297" s="86" t="s">
        <v>276</v>
      </c>
      <c r="AE297" s="86" t="s">
        <v>791</v>
      </c>
      <c r="AF297" s="86" t="s">
        <v>790</v>
      </c>
      <c r="AG297" s="86" t="s">
        <v>791</v>
      </c>
      <c r="AH297" s="86" t="s">
        <v>791</v>
      </c>
      <c r="AI297" s="86" t="s">
        <v>275</v>
      </c>
      <c r="AJ297" s="86" t="s">
        <v>790</v>
      </c>
      <c r="AK297" s="86" t="s">
        <v>791</v>
      </c>
      <c r="AL297" s="86" t="s">
        <v>790</v>
      </c>
      <c r="AM297" s="86" t="s">
        <v>791</v>
      </c>
      <c r="AN297" s="86" t="s">
        <v>275</v>
      </c>
      <c r="AO297" s="86" t="s">
        <v>790</v>
      </c>
      <c r="AP297" s="86" t="s">
        <v>818</v>
      </c>
      <c r="AQ297" s="71">
        <v>50</v>
      </c>
      <c r="AR297" s="72">
        <v>0.1</v>
      </c>
      <c r="AS297" s="72" t="s">
        <v>790</v>
      </c>
      <c r="AT297" s="72" t="s">
        <v>791</v>
      </c>
      <c r="AU297" s="55" t="s">
        <v>790</v>
      </c>
      <c r="AV297" s="55" t="s">
        <v>791</v>
      </c>
      <c r="AW297" s="55" t="s">
        <v>790</v>
      </c>
      <c r="AX297" s="55" t="s">
        <v>791</v>
      </c>
      <c r="AY297" s="48" t="s">
        <v>789</v>
      </c>
      <c r="AZ297" s="48" t="s">
        <v>275</v>
      </c>
      <c r="BA297" s="44" t="s">
        <v>789</v>
      </c>
      <c r="BB297" s="44" t="s">
        <v>275</v>
      </c>
      <c r="BC297" s="57" t="s">
        <v>790</v>
      </c>
      <c r="BD297" s="57" t="s">
        <v>791</v>
      </c>
      <c r="BE297" s="57" t="s">
        <v>791</v>
      </c>
      <c r="BF297" s="57" t="s">
        <v>791</v>
      </c>
      <c r="BG297" s="61" t="s">
        <v>790</v>
      </c>
      <c r="BH297" s="61" t="s">
        <v>791</v>
      </c>
      <c r="BI297" s="61" t="s">
        <v>791</v>
      </c>
      <c r="BJ297" s="61" t="s">
        <v>791</v>
      </c>
      <c r="BK297" s="65" t="s">
        <v>790</v>
      </c>
      <c r="BL297" s="65" t="s">
        <v>792</v>
      </c>
      <c r="BM297" s="66" t="s">
        <v>276</v>
      </c>
      <c r="BN297" s="66"/>
    </row>
    <row r="298" spans="1:66" ht="35.1" customHeight="1" x14ac:dyDescent="0.2">
      <c r="A298" s="33" t="s">
        <v>277</v>
      </c>
      <c r="B298" s="125"/>
      <c r="C298" s="33" t="s">
        <v>278</v>
      </c>
      <c r="D298" s="33" t="s">
        <v>278</v>
      </c>
      <c r="E298" s="126"/>
      <c r="F298" s="22"/>
      <c r="G298" s="22"/>
      <c r="H298" s="22"/>
      <c r="I298" s="22"/>
      <c r="J298" s="142"/>
      <c r="K298" s="142"/>
      <c r="L298" s="142"/>
      <c r="M298" s="142"/>
      <c r="N298" s="165"/>
      <c r="O298" s="22"/>
      <c r="P298" s="22"/>
      <c r="Q298" s="22" t="str">
        <f>IFERROR(VLOOKUP(A298,'[1]Compil Arr.Eval+Surv'!$C$2:$M$187,11,FALSE),"")</f>
        <v/>
      </c>
      <c r="R298" s="98"/>
      <c r="S298" s="98"/>
      <c r="T298" s="98" t="str">
        <f>IF(J298&lt;&gt;"","Etat chimique",IFERROR(VLOOKUP(A298,'[1]Compil Arr.Eval+Surv'!$C$2:$M$187,11,FALSE),""))</f>
        <v/>
      </c>
      <c r="U298" s="39" t="s">
        <v>790</v>
      </c>
      <c r="V298" s="39" t="s">
        <v>790</v>
      </c>
      <c r="W298" s="39" t="s">
        <v>790</v>
      </c>
      <c r="X298" s="39" t="s">
        <v>790</v>
      </c>
      <c r="Y298" s="39" t="s">
        <v>790</v>
      </c>
      <c r="Z298" s="39" t="s">
        <v>790</v>
      </c>
      <c r="AA298" s="42" t="s">
        <v>928</v>
      </c>
      <c r="AB298" s="42" t="s">
        <v>914</v>
      </c>
      <c r="AC298" s="42">
        <v>40165</v>
      </c>
      <c r="AD298" s="86" t="s">
        <v>276</v>
      </c>
      <c r="AE298" s="86" t="s">
        <v>791</v>
      </c>
      <c r="AF298" s="86" t="s">
        <v>790</v>
      </c>
      <c r="AG298" s="86" t="s">
        <v>791</v>
      </c>
      <c r="AH298" s="86">
        <v>0.1</v>
      </c>
      <c r="AI298" s="86" t="s">
        <v>275</v>
      </c>
      <c r="AJ298" s="86" t="s">
        <v>790</v>
      </c>
      <c r="AK298" s="86" t="s">
        <v>791</v>
      </c>
      <c r="AL298" s="86" t="s">
        <v>790</v>
      </c>
      <c r="AM298" s="86" t="s">
        <v>791</v>
      </c>
      <c r="AN298" s="86" t="s">
        <v>275</v>
      </c>
      <c r="AO298" s="86" t="s">
        <v>790</v>
      </c>
      <c r="AP298" s="86" t="s">
        <v>818</v>
      </c>
      <c r="AQ298" s="71">
        <v>1000</v>
      </c>
      <c r="AR298" s="72">
        <v>0.01</v>
      </c>
      <c r="AS298" s="72">
        <v>100</v>
      </c>
      <c r="AT298" s="72">
        <v>0.1</v>
      </c>
      <c r="AU298" s="55" t="s">
        <v>790</v>
      </c>
      <c r="AV298" s="55" t="s">
        <v>791</v>
      </c>
      <c r="AW298" s="55" t="s">
        <v>790</v>
      </c>
      <c r="AX298" s="55" t="s">
        <v>791</v>
      </c>
      <c r="AY298" s="48" t="s">
        <v>789</v>
      </c>
      <c r="AZ298" s="48" t="s">
        <v>275</v>
      </c>
      <c r="BA298" s="44" t="s">
        <v>789</v>
      </c>
      <c r="BB298" s="44" t="s">
        <v>275</v>
      </c>
      <c r="BC298" s="57">
        <v>30</v>
      </c>
      <c r="BD298" s="57">
        <v>6300</v>
      </c>
      <c r="BE298" s="57" t="s">
        <v>275</v>
      </c>
      <c r="BF298" s="57" t="s">
        <v>275</v>
      </c>
      <c r="BG298" s="61">
        <v>30</v>
      </c>
      <c r="BH298" s="61">
        <v>5700</v>
      </c>
      <c r="BI298" s="61" t="s">
        <v>275</v>
      </c>
      <c r="BJ298" s="61" t="s">
        <v>275</v>
      </c>
      <c r="BK298" s="65">
        <v>30</v>
      </c>
      <c r="BL298" s="65">
        <v>300</v>
      </c>
      <c r="BM298" s="66" t="s">
        <v>1156</v>
      </c>
      <c r="BN298" s="66"/>
    </row>
    <row r="299" spans="1:66" ht="35.1" customHeight="1" x14ac:dyDescent="0.2">
      <c r="A299" s="33" t="s">
        <v>377</v>
      </c>
      <c r="B299" s="125"/>
      <c r="C299" s="33" t="s">
        <v>378</v>
      </c>
      <c r="D299" s="33" t="s">
        <v>378</v>
      </c>
      <c r="E299" s="126">
        <v>1227</v>
      </c>
      <c r="F299" s="22"/>
      <c r="G299" s="22"/>
      <c r="H299" s="22"/>
      <c r="I299" s="22"/>
      <c r="J299" s="142"/>
      <c r="K299" s="142"/>
      <c r="L299" s="142"/>
      <c r="M299" s="142"/>
      <c r="N299" s="165"/>
      <c r="O299" s="22"/>
      <c r="P299" s="22"/>
      <c r="Q299" s="22" t="str">
        <f>IFERROR(VLOOKUP(A299,'[1]Compil Arr.Eval+Surv'!$C$2:$M$187,11,FALSE),"")</f>
        <v/>
      </c>
      <c r="R299" s="98"/>
      <c r="S299" s="98"/>
      <c r="T299" s="98" t="str">
        <f>IF(J299&lt;&gt;"","Etat chimique",IFERROR(VLOOKUP(A299,'[1]Compil Arr.Eval+Surv'!$C$2:$M$187,11,FALSE),""))</f>
        <v/>
      </c>
      <c r="U299" s="39" t="s">
        <v>790</v>
      </c>
      <c r="V299" s="39" t="s">
        <v>790</v>
      </c>
      <c r="W299" s="39" t="s">
        <v>790</v>
      </c>
      <c r="X299" s="39" t="s">
        <v>790</v>
      </c>
      <c r="Y299" s="39" t="s">
        <v>790</v>
      </c>
      <c r="Z299" s="39" t="s">
        <v>790</v>
      </c>
      <c r="AA299" s="42" t="s">
        <v>928</v>
      </c>
      <c r="AB299" s="42" t="s">
        <v>914</v>
      </c>
      <c r="AC299" s="42">
        <v>40088</v>
      </c>
      <c r="AD299" s="86" t="s">
        <v>276</v>
      </c>
      <c r="AE299" s="86">
        <v>0.5066666666666666</v>
      </c>
      <c r="AF299" s="86" t="s">
        <v>1234</v>
      </c>
      <c r="AG299" s="86">
        <v>0.1</v>
      </c>
      <c r="AH299" s="86">
        <v>1</v>
      </c>
      <c r="AI299" s="86">
        <v>1</v>
      </c>
      <c r="AJ299" s="86" t="s">
        <v>854</v>
      </c>
      <c r="AK299" s="86" t="s">
        <v>791</v>
      </c>
      <c r="AL299" s="86" t="s">
        <v>790</v>
      </c>
      <c r="AM299" s="86" t="s">
        <v>791</v>
      </c>
      <c r="AN299" s="86" t="s">
        <v>275</v>
      </c>
      <c r="AO299" s="86" t="s">
        <v>790</v>
      </c>
      <c r="AP299" s="86" t="s">
        <v>818</v>
      </c>
      <c r="AQ299" s="71">
        <v>10</v>
      </c>
      <c r="AR299" s="72">
        <v>1</v>
      </c>
      <c r="AS299" s="72">
        <v>10</v>
      </c>
      <c r="AT299" s="72">
        <v>1</v>
      </c>
      <c r="AU299" s="55" t="s">
        <v>790</v>
      </c>
      <c r="AV299" s="55" t="s">
        <v>791</v>
      </c>
      <c r="AW299" s="55" t="s">
        <v>790</v>
      </c>
      <c r="AX299" s="55" t="s">
        <v>791</v>
      </c>
      <c r="AY299" s="48" t="s">
        <v>789</v>
      </c>
      <c r="AZ299" s="48">
        <v>4.6150000000000002</v>
      </c>
      <c r="BA299" s="44" t="s">
        <v>789</v>
      </c>
      <c r="BB299" s="44" t="s">
        <v>275</v>
      </c>
      <c r="BC299" s="57">
        <v>30</v>
      </c>
      <c r="BD299" s="57">
        <v>333</v>
      </c>
      <c r="BE299" s="57">
        <v>5.55</v>
      </c>
      <c r="BF299" s="57">
        <v>5.55</v>
      </c>
      <c r="BG299" s="61">
        <v>1000</v>
      </c>
      <c r="BH299" s="61">
        <v>30.4</v>
      </c>
      <c r="BI299" s="61">
        <v>0.5066666666666666</v>
      </c>
      <c r="BJ299" s="61">
        <v>0.5066666666666666</v>
      </c>
      <c r="BK299" s="65" t="s">
        <v>790</v>
      </c>
      <c r="BL299" s="65">
        <v>0.1</v>
      </c>
      <c r="BM299" s="66" t="s">
        <v>1140</v>
      </c>
      <c r="BN299" s="66" t="s">
        <v>1517</v>
      </c>
    </row>
    <row r="300" spans="1:66" ht="35.1" customHeight="1" x14ac:dyDescent="0.2">
      <c r="A300" s="33" t="s">
        <v>379</v>
      </c>
      <c r="B300" s="125"/>
      <c r="C300" s="33" t="s">
        <v>380</v>
      </c>
      <c r="D300" s="33" t="s">
        <v>1432</v>
      </c>
      <c r="E300" s="126">
        <v>1517</v>
      </c>
      <c r="F300" s="22">
        <v>22</v>
      </c>
      <c r="G300" s="22" t="s">
        <v>687</v>
      </c>
      <c r="H300" s="22">
        <v>22</v>
      </c>
      <c r="I300" s="22" t="s">
        <v>687</v>
      </c>
      <c r="J300" s="142">
        <v>22</v>
      </c>
      <c r="K300" s="142" t="s">
        <v>687</v>
      </c>
      <c r="L300" s="142"/>
      <c r="M300" s="142"/>
      <c r="N300" s="165" t="s">
        <v>276</v>
      </c>
      <c r="O300" s="22" t="s">
        <v>634</v>
      </c>
      <c r="P300" s="22" t="s">
        <v>634</v>
      </c>
      <c r="Q300" s="22" t="str">
        <f>IFERROR(VLOOKUP(A300,'[1]Compil Arr.Eval+Surv'!$C$2:$M$187,11,FALSE),"")</f>
        <v/>
      </c>
      <c r="R300" s="98"/>
      <c r="S300" s="98" t="s">
        <v>1262</v>
      </c>
      <c r="T300" s="98" t="str">
        <f>IF(J300&lt;&gt;"","Etat chimique",IFERROR(VLOOKUP(A300,'[1]Compil Arr.Eval+Surv'!$C$2:$M$187,11,FALSE),""))</f>
        <v>Etat chimique</v>
      </c>
      <c r="U300" s="39">
        <v>2</v>
      </c>
      <c r="V300" s="39">
        <v>2</v>
      </c>
      <c r="W300" s="39">
        <v>130</v>
      </c>
      <c r="X300" s="39">
        <v>130</v>
      </c>
      <c r="Y300" s="39" t="s">
        <v>818</v>
      </c>
      <c r="Z300" s="39" t="s">
        <v>790</v>
      </c>
      <c r="AA300" s="42" t="s">
        <v>1522</v>
      </c>
      <c r="AB300" s="42" t="s">
        <v>891</v>
      </c>
      <c r="AC300" s="42" t="s">
        <v>929</v>
      </c>
      <c r="AD300" s="86" t="s">
        <v>276</v>
      </c>
      <c r="AE300" s="86">
        <v>2</v>
      </c>
      <c r="AF300" s="86" t="s">
        <v>854</v>
      </c>
      <c r="AG300" s="86">
        <v>2</v>
      </c>
      <c r="AH300" s="86">
        <v>130</v>
      </c>
      <c r="AI300" s="86">
        <v>2</v>
      </c>
      <c r="AJ300" s="86" t="s">
        <v>854</v>
      </c>
      <c r="AK300" s="86">
        <v>2</v>
      </c>
      <c r="AL300" s="86" t="s">
        <v>854</v>
      </c>
      <c r="AM300" s="86">
        <v>130</v>
      </c>
      <c r="AN300" s="86">
        <v>2</v>
      </c>
      <c r="AO300" s="86" t="s">
        <v>854</v>
      </c>
      <c r="AP300" s="86" t="s">
        <v>818</v>
      </c>
      <c r="AQ300" s="71">
        <v>10</v>
      </c>
      <c r="AR300" s="72">
        <v>2</v>
      </c>
      <c r="AS300" s="72" t="s">
        <v>827</v>
      </c>
      <c r="AT300" s="72">
        <v>130</v>
      </c>
      <c r="AU300" s="55">
        <v>10</v>
      </c>
      <c r="AV300" s="55">
        <v>2</v>
      </c>
      <c r="AW300" s="55" t="s">
        <v>827</v>
      </c>
      <c r="AX300" s="55">
        <v>130</v>
      </c>
      <c r="AY300" s="48" t="s">
        <v>789</v>
      </c>
      <c r="AZ300" s="48">
        <v>138</v>
      </c>
      <c r="BA300" s="44" t="s">
        <v>789</v>
      </c>
      <c r="BB300" s="44">
        <v>138</v>
      </c>
      <c r="BC300" s="57">
        <v>90</v>
      </c>
      <c r="BD300" s="57">
        <v>12266</v>
      </c>
      <c r="BE300" s="57">
        <v>23.8</v>
      </c>
      <c r="BF300" s="57">
        <v>23.8</v>
      </c>
      <c r="BG300" s="61" t="s">
        <v>830</v>
      </c>
      <c r="BH300" s="61">
        <v>2435</v>
      </c>
      <c r="BI300" s="61">
        <v>4.7</v>
      </c>
      <c r="BJ300" s="61">
        <v>4.7</v>
      </c>
      <c r="BK300" s="65" t="s">
        <v>830</v>
      </c>
      <c r="BL300" s="65">
        <v>140</v>
      </c>
      <c r="BM300" s="66" t="s">
        <v>1156</v>
      </c>
      <c r="BN300" s="66"/>
    </row>
    <row r="301" spans="1:66" ht="35.1" customHeight="1" x14ac:dyDescent="0.2">
      <c r="A301" s="33" t="s">
        <v>117</v>
      </c>
      <c r="B301" s="125"/>
      <c r="C301" s="33" t="s">
        <v>53</v>
      </c>
      <c r="D301" s="33" t="s">
        <v>53</v>
      </c>
      <c r="E301" s="126">
        <v>1519</v>
      </c>
      <c r="F301" s="22"/>
      <c r="G301" s="22"/>
      <c r="H301" s="22"/>
      <c r="I301" s="22"/>
      <c r="J301" s="142"/>
      <c r="K301" s="142"/>
      <c r="L301" s="142"/>
      <c r="M301" s="142"/>
      <c r="N301" s="165"/>
      <c r="O301" s="22"/>
      <c r="P301" s="22"/>
      <c r="Q301" s="22" t="str">
        <f>IFERROR(VLOOKUP(A301,'[1]Compil Arr.Eval+Surv'!$C$2:$M$187,11,FALSE),"")</f>
        <v/>
      </c>
      <c r="R301" s="98"/>
      <c r="S301" s="98"/>
      <c r="T301" s="98" t="str">
        <f>IF(J301&lt;&gt;"","Etat chimique",IFERROR(VLOOKUP(A301,'[1]Compil Arr.Eval+Surv'!$C$2:$M$187,11,FALSE),""))</f>
        <v/>
      </c>
      <c r="U301" s="39" t="s">
        <v>790</v>
      </c>
      <c r="V301" s="39" t="s">
        <v>790</v>
      </c>
      <c r="W301" s="39" t="s">
        <v>790</v>
      </c>
      <c r="X301" s="39" t="s">
        <v>790</v>
      </c>
      <c r="Y301" s="39" t="s">
        <v>790</v>
      </c>
      <c r="Z301" s="39" t="s">
        <v>790</v>
      </c>
      <c r="AA301" s="42" t="s">
        <v>1259</v>
      </c>
      <c r="AB301" s="42" t="s">
        <v>921</v>
      </c>
      <c r="AC301" s="42" t="s">
        <v>776</v>
      </c>
      <c r="AD301" s="86" t="s">
        <v>276</v>
      </c>
      <c r="AE301" s="86" t="s">
        <v>791</v>
      </c>
      <c r="AF301" s="86" t="s">
        <v>790</v>
      </c>
      <c r="AG301" s="86" t="s">
        <v>791</v>
      </c>
      <c r="AH301" s="86" t="s">
        <v>791</v>
      </c>
      <c r="AI301" s="86" t="s">
        <v>275</v>
      </c>
      <c r="AJ301" s="86" t="s">
        <v>790</v>
      </c>
      <c r="AK301" s="86" t="s">
        <v>791</v>
      </c>
      <c r="AL301" s="86" t="s">
        <v>790</v>
      </c>
      <c r="AM301" s="86" t="s">
        <v>791</v>
      </c>
      <c r="AN301" s="86" t="s">
        <v>275</v>
      </c>
      <c r="AO301" s="86" t="s">
        <v>790</v>
      </c>
      <c r="AP301" s="86" t="s">
        <v>818</v>
      </c>
      <c r="AQ301" s="71">
        <v>10</v>
      </c>
      <c r="AR301" s="72">
        <v>5</v>
      </c>
      <c r="AS301" s="72" t="s">
        <v>790</v>
      </c>
      <c r="AT301" s="72" t="s">
        <v>791</v>
      </c>
      <c r="AU301" s="55" t="s">
        <v>790</v>
      </c>
      <c r="AV301" s="55" t="s">
        <v>791</v>
      </c>
      <c r="AW301" s="55" t="s">
        <v>790</v>
      </c>
      <c r="AX301" s="55" t="s">
        <v>791</v>
      </c>
      <c r="AY301" s="48" t="s">
        <v>789</v>
      </c>
      <c r="AZ301" s="48" t="s">
        <v>275</v>
      </c>
      <c r="BA301" s="44" t="s">
        <v>789</v>
      </c>
      <c r="BB301" s="44" t="s">
        <v>275</v>
      </c>
      <c r="BC301" s="57" t="s">
        <v>790</v>
      </c>
      <c r="BD301" s="57" t="s">
        <v>791</v>
      </c>
      <c r="BE301" s="57" t="s">
        <v>791</v>
      </c>
      <c r="BF301" s="57" t="s">
        <v>791</v>
      </c>
      <c r="BG301" s="61" t="s">
        <v>790</v>
      </c>
      <c r="BH301" s="61" t="s">
        <v>791</v>
      </c>
      <c r="BI301" s="61" t="s">
        <v>791</v>
      </c>
      <c r="BJ301" s="61" t="s">
        <v>791</v>
      </c>
      <c r="BK301" s="65" t="s">
        <v>790</v>
      </c>
      <c r="BL301" s="65" t="s">
        <v>792</v>
      </c>
      <c r="BM301" s="66" t="s">
        <v>276</v>
      </c>
      <c r="BN301" s="66"/>
    </row>
    <row r="302" spans="1:66" ht="35.1" customHeight="1" x14ac:dyDescent="0.2">
      <c r="A302" s="33" t="s">
        <v>233</v>
      </c>
      <c r="B302" s="125"/>
      <c r="C302" s="33" t="s">
        <v>168</v>
      </c>
      <c r="D302" s="33" t="s">
        <v>168</v>
      </c>
      <c r="E302" s="126">
        <v>1386</v>
      </c>
      <c r="F302" s="22">
        <v>23</v>
      </c>
      <c r="G302" s="22" t="s">
        <v>687</v>
      </c>
      <c r="H302" s="22">
        <v>23</v>
      </c>
      <c r="I302" s="22" t="s">
        <v>687</v>
      </c>
      <c r="J302" s="142">
        <v>23</v>
      </c>
      <c r="K302" s="142" t="s">
        <v>687</v>
      </c>
      <c r="L302" s="142"/>
      <c r="M302" s="142"/>
      <c r="N302" s="165" t="s">
        <v>434</v>
      </c>
      <c r="O302" s="22" t="s">
        <v>634</v>
      </c>
      <c r="P302" s="22" t="s">
        <v>634</v>
      </c>
      <c r="Q302" s="22" t="str">
        <f>IFERROR(VLOOKUP(A302,'[1]Compil Arr.Eval+Surv'!$C$2:$M$187,11,FALSE),"")</f>
        <v/>
      </c>
      <c r="R302" s="98"/>
      <c r="S302" s="98" t="s">
        <v>1114</v>
      </c>
      <c r="T302" s="98" t="str">
        <f>IF(J302&lt;&gt;"","Etat chimique",IFERROR(VLOOKUP(A302,'[1]Compil Arr.Eval+Surv'!$C$2:$M$187,11,FALSE),""))</f>
        <v>Etat chimique</v>
      </c>
      <c r="U302" s="39">
        <v>2</v>
      </c>
      <c r="V302" s="39">
        <v>3.1</v>
      </c>
      <c r="W302" s="39">
        <v>8.1999999999999993</v>
      </c>
      <c r="X302" s="39">
        <v>8.1999999999999993</v>
      </c>
      <c r="Y302" s="39" t="s">
        <v>818</v>
      </c>
      <c r="Z302" s="39" t="s">
        <v>790</v>
      </c>
      <c r="AA302" s="42" t="s">
        <v>1522</v>
      </c>
      <c r="AB302" s="42" t="s">
        <v>1129</v>
      </c>
      <c r="AC302" s="42" t="s">
        <v>929</v>
      </c>
      <c r="AD302" s="86" t="s">
        <v>1233</v>
      </c>
      <c r="AE302" s="86">
        <v>2</v>
      </c>
      <c r="AF302" s="86" t="s">
        <v>854</v>
      </c>
      <c r="AG302" s="86">
        <v>2</v>
      </c>
      <c r="AH302" s="86">
        <v>8.1999999999999993</v>
      </c>
      <c r="AI302" s="86">
        <v>2</v>
      </c>
      <c r="AJ302" s="86" t="s">
        <v>854</v>
      </c>
      <c r="AK302" s="86">
        <v>2.4500000000000002</v>
      </c>
      <c r="AL302" s="86" t="s">
        <v>1211</v>
      </c>
      <c r="AM302" s="86">
        <v>8.1999999999999993</v>
      </c>
      <c r="AN302" s="86">
        <v>2.4500000000000002</v>
      </c>
      <c r="AO302" s="86" t="s">
        <v>1211</v>
      </c>
      <c r="AP302" s="86" t="s">
        <v>818</v>
      </c>
      <c r="AQ302" s="71" t="s">
        <v>1131</v>
      </c>
      <c r="AR302" s="72">
        <v>2</v>
      </c>
      <c r="AS302" s="72" t="s">
        <v>1130</v>
      </c>
      <c r="AT302" s="72">
        <v>8.1999999999999993</v>
      </c>
      <c r="AU302" s="55" t="s">
        <v>1132</v>
      </c>
      <c r="AV302" s="55">
        <v>3.1</v>
      </c>
      <c r="AW302" s="55" t="s">
        <v>1130</v>
      </c>
      <c r="AX302" s="55">
        <v>8.1999999999999993</v>
      </c>
      <c r="AY302" s="48">
        <v>5</v>
      </c>
      <c r="AZ302" s="48">
        <v>21634</v>
      </c>
      <c r="BA302" s="44">
        <v>5</v>
      </c>
      <c r="BB302" s="44">
        <v>21634</v>
      </c>
      <c r="BC302" s="57">
        <v>10</v>
      </c>
      <c r="BD302" s="57" t="s">
        <v>1253</v>
      </c>
      <c r="BE302" s="57">
        <v>2.4500000000000002</v>
      </c>
      <c r="BF302" s="57">
        <v>2.4500000000000002</v>
      </c>
      <c r="BG302" s="61">
        <v>100</v>
      </c>
      <c r="BH302" s="61">
        <v>1595</v>
      </c>
      <c r="BI302" s="61">
        <f>BH302/647</f>
        <v>2.4652241112828439</v>
      </c>
      <c r="BJ302" s="61">
        <f>BH302/647</f>
        <v>2.4652241112828439</v>
      </c>
      <c r="BK302" s="65" t="s">
        <v>790</v>
      </c>
      <c r="BL302" s="65">
        <v>20</v>
      </c>
      <c r="BM302" s="66" t="s">
        <v>1140</v>
      </c>
      <c r="BN302" s="66" t="s">
        <v>1517</v>
      </c>
    </row>
    <row r="303" spans="1:66" ht="35.1" customHeight="1" x14ac:dyDescent="0.2">
      <c r="A303" s="33" t="s">
        <v>118</v>
      </c>
      <c r="B303" s="125"/>
      <c r="C303" s="33" t="s">
        <v>909</v>
      </c>
      <c r="D303" s="33" t="s">
        <v>909</v>
      </c>
      <c r="E303" s="126">
        <v>1882</v>
      </c>
      <c r="F303" s="22"/>
      <c r="G303" s="22"/>
      <c r="H303" s="22"/>
      <c r="I303" s="22"/>
      <c r="J303" s="142">
        <v>63</v>
      </c>
      <c r="K303" s="142" t="s">
        <v>687</v>
      </c>
      <c r="L303" s="142"/>
      <c r="M303" s="142"/>
      <c r="N303" s="165" t="s">
        <v>276</v>
      </c>
      <c r="O303" s="22"/>
      <c r="P303" s="22" t="s">
        <v>633</v>
      </c>
      <c r="Q303" s="22" t="str">
        <f>IFERROR(VLOOKUP(A303,'[1]Compil Arr.Eval+Surv'!$C$2:$M$187,11,FALSE),"")</f>
        <v>PSEE &amp; SPAS Cat. A</v>
      </c>
      <c r="R303" s="98" t="s">
        <v>1025</v>
      </c>
      <c r="S303" s="98" t="s">
        <v>1261</v>
      </c>
      <c r="T303" s="98" t="str">
        <f>IF(J303&lt;&gt;"","Etat chimique",IFERROR(VLOOKUP(A303,'[1]Compil Arr.Eval+Surv'!$C$2:$M$187,11,FALSE),""))</f>
        <v>Etat chimique</v>
      </c>
      <c r="U303" s="39">
        <v>8.6999999999999994E-3</v>
      </c>
      <c r="V303" s="39">
        <v>8.7000000000000001E-4</v>
      </c>
      <c r="W303" s="39">
        <v>0.23</v>
      </c>
      <c r="X303" s="39">
        <v>2.3E-2</v>
      </c>
      <c r="Y303" s="39" t="s">
        <v>818</v>
      </c>
      <c r="Z303" s="39" t="s">
        <v>790</v>
      </c>
      <c r="AA303" s="42" t="s">
        <v>1522</v>
      </c>
      <c r="AB303" s="42" t="s">
        <v>1213</v>
      </c>
      <c r="AC303" s="42" t="s">
        <v>1286</v>
      </c>
      <c r="AD303" s="86" t="s">
        <v>276</v>
      </c>
      <c r="AE303" s="86">
        <v>8.6999999999999994E-3</v>
      </c>
      <c r="AF303" s="86" t="s">
        <v>854</v>
      </c>
      <c r="AG303" s="86">
        <v>8.6999999999999994E-3</v>
      </c>
      <c r="AH303" s="86">
        <v>0.23</v>
      </c>
      <c r="AI303" s="86">
        <v>8.6999999999999994E-3</v>
      </c>
      <c r="AJ303" s="86" t="s">
        <v>854</v>
      </c>
      <c r="AK303" s="86">
        <v>8.7000000000000001E-4</v>
      </c>
      <c r="AL303" s="86" t="s">
        <v>854</v>
      </c>
      <c r="AM303" s="86">
        <v>2.3E-2</v>
      </c>
      <c r="AN303" s="86">
        <v>8.7000000000000001E-4</v>
      </c>
      <c r="AO303" s="86" t="s">
        <v>854</v>
      </c>
      <c r="AP303" s="86" t="s">
        <v>818</v>
      </c>
      <c r="AQ303" s="71">
        <v>10</v>
      </c>
      <c r="AR303" s="72">
        <v>8.6999999999999994E-3</v>
      </c>
      <c r="AS303" s="72">
        <v>10</v>
      </c>
      <c r="AT303" s="72">
        <v>0.23</v>
      </c>
      <c r="AU303" s="55">
        <v>100</v>
      </c>
      <c r="AV303" s="55">
        <v>8.7000000000000001E-4</v>
      </c>
      <c r="AW303" s="55">
        <v>100</v>
      </c>
      <c r="AX303" s="55">
        <v>2.3E-2</v>
      </c>
      <c r="AY303" s="48" t="s">
        <v>790</v>
      </c>
      <c r="AZ303" s="48" t="s">
        <v>1058</v>
      </c>
      <c r="BA303" s="44" t="s">
        <v>790</v>
      </c>
      <c r="BB303" s="44" t="s">
        <v>1058</v>
      </c>
      <c r="BC303" s="57" t="s">
        <v>790</v>
      </c>
      <c r="BD303" s="57" t="s">
        <v>1058</v>
      </c>
      <c r="BE303" s="57" t="s">
        <v>1058</v>
      </c>
      <c r="BF303" s="57" t="s">
        <v>1058</v>
      </c>
      <c r="BG303" s="61">
        <v>100</v>
      </c>
      <c r="BH303" s="61">
        <v>120000</v>
      </c>
      <c r="BI303" s="61">
        <v>40000</v>
      </c>
      <c r="BJ303" s="61">
        <v>40000</v>
      </c>
      <c r="BK303" s="65" t="s">
        <v>790</v>
      </c>
      <c r="BL303" s="65">
        <v>0.1</v>
      </c>
      <c r="BM303" s="66" t="s">
        <v>1140</v>
      </c>
      <c r="BN303" s="66" t="s">
        <v>1517</v>
      </c>
    </row>
    <row r="304" spans="1:66" ht="35.1" customHeight="1" x14ac:dyDescent="0.2">
      <c r="A304" s="33" t="s">
        <v>241</v>
      </c>
      <c r="B304" s="125"/>
      <c r="C304" s="33" t="s">
        <v>176</v>
      </c>
      <c r="D304" s="33" t="s">
        <v>176</v>
      </c>
      <c r="E304" s="126">
        <v>1339</v>
      </c>
      <c r="F304" s="22"/>
      <c r="G304" s="22"/>
      <c r="H304" s="22"/>
      <c r="I304" s="22"/>
      <c r="J304" s="142"/>
      <c r="K304" s="142"/>
      <c r="L304" s="142"/>
      <c r="M304" s="142"/>
      <c r="N304" s="165"/>
      <c r="O304" s="22"/>
      <c r="P304" s="22"/>
      <c r="Q304" s="22" t="str">
        <f>IFERROR(VLOOKUP(A304,'[1]Compil Arr.Eval+Surv'!$C$2:$M$187,11,FALSE),"")</f>
        <v/>
      </c>
      <c r="R304" s="98"/>
      <c r="S304" s="98"/>
      <c r="T304" s="98" t="str">
        <f>IF(J304&lt;&gt;"","Etat chimique",IFERROR(VLOOKUP(A304,'[1]Compil Arr.Eval+Surv'!$C$2:$M$187,11,FALSE),""))</f>
        <v/>
      </c>
      <c r="U304" s="39" t="s">
        <v>790</v>
      </c>
      <c r="V304" s="39" t="s">
        <v>790</v>
      </c>
      <c r="W304" s="39" t="s">
        <v>790</v>
      </c>
      <c r="X304" s="39" t="s">
        <v>790</v>
      </c>
      <c r="Y304" s="39" t="s">
        <v>790</v>
      </c>
      <c r="Z304" s="39" t="s">
        <v>790</v>
      </c>
      <c r="AA304" s="42" t="s">
        <v>1259</v>
      </c>
      <c r="AB304" s="42" t="s">
        <v>921</v>
      </c>
      <c r="AC304" s="42" t="s">
        <v>913</v>
      </c>
      <c r="AD304" s="86" t="s">
        <v>276</v>
      </c>
      <c r="AE304" s="86" t="s">
        <v>791</v>
      </c>
      <c r="AF304" s="86" t="s">
        <v>790</v>
      </c>
      <c r="AG304" s="86" t="s">
        <v>791</v>
      </c>
      <c r="AH304" s="86" t="s">
        <v>791</v>
      </c>
      <c r="AI304" s="86" t="s">
        <v>275</v>
      </c>
      <c r="AJ304" s="86" t="s">
        <v>790</v>
      </c>
      <c r="AK304" s="86" t="s">
        <v>791</v>
      </c>
      <c r="AL304" s="86" t="s">
        <v>790</v>
      </c>
      <c r="AM304" s="86" t="s">
        <v>791</v>
      </c>
      <c r="AN304" s="86" t="s">
        <v>275</v>
      </c>
      <c r="AO304" s="86" t="s">
        <v>790</v>
      </c>
      <c r="AP304" s="86" t="s">
        <v>818</v>
      </c>
      <c r="AQ304" s="71">
        <v>10</v>
      </c>
      <c r="AR304" s="72" t="s">
        <v>262</v>
      </c>
      <c r="AS304" s="72" t="s">
        <v>790</v>
      </c>
      <c r="AT304" s="72" t="s">
        <v>791</v>
      </c>
      <c r="AU304" s="55" t="s">
        <v>790</v>
      </c>
      <c r="AV304" s="55" t="s">
        <v>791</v>
      </c>
      <c r="AW304" s="55" t="s">
        <v>790</v>
      </c>
      <c r="AX304" s="55" t="s">
        <v>791</v>
      </c>
      <c r="AY304" s="48" t="s">
        <v>789</v>
      </c>
      <c r="AZ304" s="48" t="s">
        <v>275</v>
      </c>
      <c r="BA304" s="44" t="s">
        <v>789</v>
      </c>
      <c r="BB304" s="44" t="s">
        <v>275</v>
      </c>
      <c r="BC304" s="57" t="s">
        <v>790</v>
      </c>
      <c r="BD304" s="57" t="s">
        <v>791</v>
      </c>
      <c r="BE304" s="57" t="s">
        <v>791</v>
      </c>
      <c r="BF304" s="57" t="s">
        <v>791</v>
      </c>
      <c r="BG304" s="61" t="s">
        <v>790</v>
      </c>
      <c r="BH304" s="61" t="s">
        <v>791</v>
      </c>
      <c r="BI304" s="61" t="s">
        <v>791</v>
      </c>
      <c r="BJ304" s="61" t="s">
        <v>791</v>
      </c>
      <c r="BK304" s="65" t="s">
        <v>790</v>
      </c>
      <c r="BL304" s="65">
        <v>500</v>
      </c>
      <c r="BM304" s="66" t="s">
        <v>1140</v>
      </c>
      <c r="BN304" s="66" t="s">
        <v>1517</v>
      </c>
    </row>
    <row r="305" spans="1:66" ht="35.1" customHeight="1" x14ac:dyDescent="0.2">
      <c r="A305" s="33" t="s">
        <v>689</v>
      </c>
      <c r="B305" s="125"/>
      <c r="C305" s="33" t="s">
        <v>688</v>
      </c>
      <c r="D305" s="33" t="s">
        <v>1433</v>
      </c>
      <c r="E305" s="126">
        <v>1958</v>
      </c>
      <c r="F305" s="22">
        <v>24</v>
      </c>
      <c r="G305" s="22" t="s">
        <v>431</v>
      </c>
      <c r="H305" s="22">
        <v>24</v>
      </c>
      <c r="I305" s="22" t="s">
        <v>431</v>
      </c>
      <c r="J305" s="142">
        <v>24</v>
      </c>
      <c r="K305" s="142" t="s">
        <v>431</v>
      </c>
      <c r="L305" s="142"/>
      <c r="M305" s="142"/>
      <c r="N305" s="165" t="s">
        <v>1539</v>
      </c>
      <c r="O305" s="22" t="s">
        <v>634</v>
      </c>
      <c r="P305" s="22" t="s">
        <v>634</v>
      </c>
      <c r="Q305" s="22" t="str">
        <f>IFERROR(VLOOKUP(A305,'[1]Compil Arr.Eval+Surv'!$C$2:$M$187,11,FALSE),"")</f>
        <v/>
      </c>
      <c r="R305" s="98"/>
      <c r="S305" s="98" t="s">
        <v>1114</v>
      </c>
      <c r="T305" s="98" t="str">
        <f>IF(J305&lt;&gt;"","Etat chimique",IFERROR(VLOOKUP(A305,'[1]Compil Arr.Eval+Surv'!$C$2:$M$187,11,FALSE),""))</f>
        <v>Etat chimique</v>
      </c>
      <c r="U305" s="39">
        <v>3.6999999999999998E-2</v>
      </c>
      <c r="V305" s="39">
        <v>1.8E-3</v>
      </c>
      <c r="W305" s="39">
        <v>2.1</v>
      </c>
      <c r="X305" s="39">
        <v>0.17</v>
      </c>
      <c r="Y305" s="39" t="s">
        <v>818</v>
      </c>
      <c r="Z305" s="39" t="s">
        <v>790</v>
      </c>
      <c r="AA305" s="42" t="s">
        <v>1522</v>
      </c>
      <c r="AB305" s="42" t="s">
        <v>1138</v>
      </c>
      <c r="AC305" s="42" t="s">
        <v>929</v>
      </c>
      <c r="AD305" s="86" t="s">
        <v>1233</v>
      </c>
      <c r="AE305" s="86">
        <v>3.6499999999999998E-2</v>
      </c>
      <c r="AF305" s="86" t="s">
        <v>854</v>
      </c>
      <c r="AG305" s="86">
        <v>3.6499999999999998E-2</v>
      </c>
      <c r="AH305" s="86">
        <v>2.0699999999999998</v>
      </c>
      <c r="AI305" s="86">
        <v>3.6499999999999998E-2</v>
      </c>
      <c r="AJ305" s="86" t="s">
        <v>854</v>
      </c>
      <c r="AK305" s="86">
        <v>1.82E-3</v>
      </c>
      <c r="AL305" s="86" t="s">
        <v>854</v>
      </c>
      <c r="AM305" s="86">
        <v>0.17</v>
      </c>
      <c r="AN305" s="86">
        <v>1.82E-3</v>
      </c>
      <c r="AO305" s="86" t="s">
        <v>854</v>
      </c>
      <c r="AP305" s="86" t="s">
        <v>818</v>
      </c>
      <c r="AQ305" s="71" t="s">
        <v>1130</v>
      </c>
      <c r="AR305" s="72">
        <v>3.6499999999999998E-2</v>
      </c>
      <c r="AS305" s="72">
        <v>10</v>
      </c>
      <c r="AT305" s="72">
        <v>2.0699999999999998</v>
      </c>
      <c r="AU305" s="55" t="s">
        <v>1139</v>
      </c>
      <c r="AV305" s="55">
        <v>1.82E-3</v>
      </c>
      <c r="AW305" s="55">
        <v>100</v>
      </c>
      <c r="AX305" s="55">
        <v>0.17</v>
      </c>
      <c r="AY305" s="48" t="s">
        <v>789</v>
      </c>
      <c r="AZ305" s="48">
        <v>1310</v>
      </c>
      <c r="BA305" s="44" t="s">
        <v>789</v>
      </c>
      <c r="BB305" s="44">
        <v>262</v>
      </c>
      <c r="BC305" s="57">
        <v>30</v>
      </c>
      <c r="BD305" s="57" t="s">
        <v>1254</v>
      </c>
      <c r="BE305" s="57">
        <v>0.84899999999999998</v>
      </c>
      <c r="BF305" s="57">
        <v>0.28000000000000003</v>
      </c>
      <c r="BG305" s="61" t="s">
        <v>1113</v>
      </c>
      <c r="BH305" s="61">
        <v>613.5</v>
      </c>
      <c r="BI305" s="61">
        <v>0.24</v>
      </c>
      <c r="BJ305" s="61">
        <v>0.24</v>
      </c>
      <c r="BK305" s="65" t="s">
        <v>790</v>
      </c>
      <c r="BL305" s="65">
        <v>0.3</v>
      </c>
      <c r="BM305" s="66" t="s">
        <v>1521</v>
      </c>
      <c r="BN305" s="66"/>
    </row>
    <row r="306" spans="1:66" ht="35.1" customHeight="1" x14ac:dyDescent="0.2">
      <c r="A306" s="33" t="s">
        <v>247</v>
      </c>
      <c r="B306" s="125"/>
      <c r="C306" s="33" t="s">
        <v>664</v>
      </c>
      <c r="D306" s="33" t="s">
        <v>1429</v>
      </c>
      <c r="E306" s="126">
        <v>5474</v>
      </c>
      <c r="F306" s="22">
        <v>24</v>
      </c>
      <c r="G306" s="22" t="s">
        <v>431</v>
      </c>
      <c r="H306" s="22">
        <v>24</v>
      </c>
      <c r="I306" s="22" t="s">
        <v>431</v>
      </c>
      <c r="J306" s="142">
        <v>24</v>
      </c>
      <c r="K306" s="142" t="s">
        <v>431</v>
      </c>
      <c r="L306" s="142"/>
      <c r="M306" s="142"/>
      <c r="N306" s="165" t="s">
        <v>1539</v>
      </c>
      <c r="O306" s="22" t="s">
        <v>634</v>
      </c>
      <c r="P306" s="22" t="s">
        <v>634</v>
      </c>
      <c r="Q306" s="22" t="str">
        <f>IFERROR(VLOOKUP(A306,'[1]Compil Arr.Eval+Surv'!$C$2:$M$187,11,FALSE),"")</f>
        <v/>
      </c>
      <c r="R306" s="98"/>
      <c r="S306" s="98" t="s">
        <v>1114</v>
      </c>
      <c r="T306" s="98" t="str">
        <f>IF(J306&lt;&gt;"","Etat chimique",IFERROR(VLOOKUP(A306,'[1]Compil Arr.Eval+Surv'!$C$2:$M$187,11,FALSE),""))</f>
        <v>Etat chimique</v>
      </c>
      <c r="U306" s="39">
        <v>3.6999999999999998E-2</v>
      </c>
      <c r="V306" s="39">
        <v>1.8E-3</v>
      </c>
      <c r="W306" s="39">
        <v>2.1</v>
      </c>
      <c r="X306" s="39">
        <v>0.17</v>
      </c>
      <c r="Y306" s="39" t="s">
        <v>818</v>
      </c>
      <c r="Z306" s="39" t="s">
        <v>790</v>
      </c>
      <c r="AA306" s="42" t="s">
        <v>1522</v>
      </c>
      <c r="AB306" s="42" t="s">
        <v>1138</v>
      </c>
      <c r="AC306" s="42" t="s">
        <v>929</v>
      </c>
      <c r="AD306" s="86" t="s">
        <v>1233</v>
      </c>
      <c r="AE306" s="86">
        <v>3.6499999999999998E-2</v>
      </c>
      <c r="AF306" s="86" t="s">
        <v>854</v>
      </c>
      <c r="AG306" s="86">
        <v>3.6499999999999998E-2</v>
      </c>
      <c r="AH306" s="86">
        <v>2.0699999999999998</v>
      </c>
      <c r="AI306" s="86">
        <v>3.6499999999999998E-2</v>
      </c>
      <c r="AJ306" s="86" t="s">
        <v>854</v>
      </c>
      <c r="AK306" s="86">
        <v>1.82E-3</v>
      </c>
      <c r="AL306" s="86" t="s">
        <v>854</v>
      </c>
      <c r="AM306" s="86">
        <v>0.17</v>
      </c>
      <c r="AN306" s="86">
        <v>1.82E-3</v>
      </c>
      <c r="AO306" s="86" t="s">
        <v>854</v>
      </c>
      <c r="AP306" s="86" t="s">
        <v>818</v>
      </c>
      <c r="AQ306" s="71" t="s">
        <v>1130</v>
      </c>
      <c r="AR306" s="72">
        <v>3.6499999999999998E-2</v>
      </c>
      <c r="AS306" s="72">
        <v>10</v>
      </c>
      <c r="AT306" s="72">
        <v>2.0699999999999998</v>
      </c>
      <c r="AU306" s="55" t="s">
        <v>1139</v>
      </c>
      <c r="AV306" s="55">
        <v>1.82E-3</v>
      </c>
      <c r="AW306" s="55">
        <v>100</v>
      </c>
      <c r="AX306" s="55">
        <v>0.17</v>
      </c>
      <c r="AY306" s="48" t="s">
        <v>789</v>
      </c>
      <c r="AZ306" s="48">
        <v>1310</v>
      </c>
      <c r="BA306" s="44" t="s">
        <v>789</v>
      </c>
      <c r="BB306" s="44">
        <v>262</v>
      </c>
      <c r="BC306" s="57">
        <v>30</v>
      </c>
      <c r="BD306" s="57" t="s">
        <v>1254</v>
      </c>
      <c r="BE306" s="57">
        <v>0.84899999999999998</v>
      </c>
      <c r="BF306" s="57">
        <v>0.28000000000000003</v>
      </c>
      <c r="BG306" s="61" t="s">
        <v>1113</v>
      </c>
      <c r="BH306" s="61">
        <v>613.5</v>
      </c>
      <c r="BI306" s="61">
        <v>0.24</v>
      </c>
      <c r="BJ306" s="61">
        <v>0.24</v>
      </c>
      <c r="BK306" s="65" t="s">
        <v>790</v>
      </c>
      <c r="BL306" s="65">
        <v>0.3</v>
      </c>
      <c r="BM306" s="66" t="s">
        <v>1521</v>
      </c>
      <c r="BN306" s="66"/>
    </row>
    <row r="307" spans="1:66" ht="35.1" customHeight="1" x14ac:dyDescent="0.2">
      <c r="A307" s="33" t="s">
        <v>248</v>
      </c>
      <c r="B307" s="125"/>
      <c r="C307" s="33" t="s">
        <v>182</v>
      </c>
      <c r="D307" s="33" t="s">
        <v>1430</v>
      </c>
      <c r="E307" s="126">
        <v>1957</v>
      </c>
      <c r="F307" s="22">
        <v>24</v>
      </c>
      <c r="G307" s="22" t="s">
        <v>431</v>
      </c>
      <c r="H307" s="22">
        <v>24</v>
      </c>
      <c r="I307" s="22" t="s">
        <v>431</v>
      </c>
      <c r="J307" s="142">
        <v>24</v>
      </c>
      <c r="K307" s="142" t="s">
        <v>431</v>
      </c>
      <c r="L307" s="142"/>
      <c r="M307" s="142"/>
      <c r="N307" s="165" t="s">
        <v>1539</v>
      </c>
      <c r="O307" s="22" t="s">
        <v>634</v>
      </c>
      <c r="P307" s="22" t="s">
        <v>634</v>
      </c>
      <c r="Q307" s="22" t="str">
        <f>IFERROR(VLOOKUP(A307,'[1]Compil Arr.Eval+Surv'!$C$2:$M$187,11,FALSE),"")</f>
        <v/>
      </c>
      <c r="R307" s="98"/>
      <c r="S307" s="98" t="s">
        <v>1114</v>
      </c>
      <c r="T307" s="98" t="str">
        <f>IF(J307&lt;&gt;"","Etat chimique",IFERROR(VLOOKUP(A307,'[1]Compil Arr.Eval+Surv'!$C$2:$M$187,11,FALSE),""))</f>
        <v>Etat chimique</v>
      </c>
      <c r="U307" s="39">
        <v>3.6999999999999998E-2</v>
      </c>
      <c r="V307" s="39">
        <v>1.8E-3</v>
      </c>
      <c r="W307" s="39">
        <v>2.1</v>
      </c>
      <c r="X307" s="39">
        <v>0.17</v>
      </c>
      <c r="Y307" s="39" t="s">
        <v>818</v>
      </c>
      <c r="Z307" s="39" t="s">
        <v>790</v>
      </c>
      <c r="AA307" s="42" t="s">
        <v>1522</v>
      </c>
      <c r="AB307" s="42" t="s">
        <v>1138</v>
      </c>
      <c r="AC307" s="42" t="s">
        <v>929</v>
      </c>
      <c r="AD307" s="86" t="s">
        <v>1233</v>
      </c>
      <c r="AE307" s="86">
        <v>3.6499999999999998E-2</v>
      </c>
      <c r="AF307" s="86" t="s">
        <v>854</v>
      </c>
      <c r="AG307" s="86">
        <v>3.6499999999999998E-2</v>
      </c>
      <c r="AH307" s="86">
        <v>2.0699999999999998</v>
      </c>
      <c r="AI307" s="86">
        <v>3.6499999999999998E-2</v>
      </c>
      <c r="AJ307" s="86" t="s">
        <v>854</v>
      </c>
      <c r="AK307" s="86">
        <v>1.82E-3</v>
      </c>
      <c r="AL307" s="86" t="s">
        <v>854</v>
      </c>
      <c r="AM307" s="86">
        <v>0.17</v>
      </c>
      <c r="AN307" s="86">
        <v>1.82E-3</v>
      </c>
      <c r="AO307" s="86" t="s">
        <v>854</v>
      </c>
      <c r="AP307" s="86" t="s">
        <v>818</v>
      </c>
      <c r="AQ307" s="71" t="s">
        <v>1130</v>
      </c>
      <c r="AR307" s="72">
        <v>3.6499999999999998E-2</v>
      </c>
      <c r="AS307" s="72">
        <v>10</v>
      </c>
      <c r="AT307" s="72">
        <v>2.0699999999999998</v>
      </c>
      <c r="AU307" s="55" t="s">
        <v>1139</v>
      </c>
      <c r="AV307" s="55">
        <v>1.82E-3</v>
      </c>
      <c r="AW307" s="55">
        <v>100</v>
      </c>
      <c r="AX307" s="55">
        <v>0.17</v>
      </c>
      <c r="AY307" s="48" t="s">
        <v>789</v>
      </c>
      <c r="AZ307" s="48">
        <v>1310</v>
      </c>
      <c r="BA307" s="44" t="s">
        <v>789</v>
      </c>
      <c r="BB307" s="44">
        <v>262</v>
      </c>
      <c r="BC307" s="57">
        <v>30</v>
      </c>
      <c r="BD307" s="57" t="s">
        <v>1254</v>
      </c>
      <c r="BE307" s="57">
        <v>0.84899999999999998</v>
      </c>
      <c r="BF307" s="57">
        <v>0.28000000000000003</v>
      </c>
      <c r="BG307" s="61" t="s">
        <v>1113</v>
      </c>
      <c r="BH307" s="61">
        <v>613.5</v>
      </c>
      <c r="BI307" s="61">
        <v>0.24</v>
      </c>
      <c r="BJ307" s="61">
        <v>0.24</v>
      </c>
      <c r="BK307" s="65" t="s">
        <v>790</v>
      </c>
      <c r="BL307" s="65">
        <v>0.3</v>
      </c>
      <c r="BM307" s="66" t="s">
        <v>1521</v>
      </c>
      <c r="BN307" s="66"/>
    </row>
    <row r="308" spans="1:66" ht="35.1" customHeight="1" x14ac:dyDescent="0.2">
      <c r="A308" s="33" t="s">
        <v>119</v>
      </c>
      <c r="B308" s="125"/>
      <c r="C308" s="33" t="s">
        <v>54</v>
      </c>
      <c r="D308" s="33" t="s">
        <v>54</v>
      </c>
      <c r="E308" s="126">
        <v>1669</v>
      </c>
      <c r="F308" s="22"/>
      <c r="G308" s="22"/>
      <c r="H308" s="22"/>
      <c r="I308" s="22"/>
      <c r="J308" s="142"/>
      <c r="K308" s="142"/>
      <c r="L308" s="142"/>
      <c r="M308" s="142"/>
      <c r="N308" s="165"/>
      <c r="O308" s="22"/>
      <c r="P308" s="22"/>
      <c r="Q308" s="22" t="str">
        <f>IFERROR(VLOOKUP(A308,'[1]Compil Arr.Eval+Surv'!$C$2:$M$187,11,FALSE),"")</f>
        <v/>
      </c>
      <c r="R308" s="98"/>
      <c r="S308" s="98"/>
      <c r="T308" s="98" t="str">
        <f>IF(J308&lt;&gt;"","Etat chimique",IFERROR(VLOOKUP(A308,'[1]Compil Arr.Eval+Surv'!$C$2:$M$187,11,FALSE),""))</f>
        <v/>
      </c>
      <c r="U308" s="39" t="s">
        <v>790</v>
      </c>
      <c r="V308" s="39" t="s">
        <v>790</v>
      </c>
      <c r="W308" s="39" t="s">
        <v>790</v>
      </c>
      <c r="X308" s="39" t="s">
        <v>790</v>
      </c>
      <c r="Y308" s="39" t="s">
        <v>790</v>
      </c>
      <c r="Z308" s="39" t="s">
        <v>790</v>
      </c>
      <c r="AA308" s="42" t="s">
        <v>1259</v>
      </c>
      <c r="AB308" s="42" t="s">
        <v>921</v>
      </c>
      <c r="AC308" s="42" t="s">
        <v>778</v>
      </c>
      <c r="AD308" s="86" t="s">
        <v>276</v>
      </c>
      <c r="AE308" s="86" t="s">
        <v>791</v>
      </c>
      <c r="AF308" s="86" t="s">
        <v>790</v>
      </c>
      <c r="AG308" s="86" t="s">
        <v>791</v>
      </c>
      <c r="AH308" s="86" t="s">
        <v>791</v>
      </c>
      <c r="AI308" s="86" t="s">
        <v>275</v>
      </c>
      <c r="AJ308" s="86" t="s">
        <v>790</v>
      </c>
      <c r="AK308" s="86" t="s">
        <v>791</v>
      </c>
      <c r="AL308" s="86" t="s">
        <v>790</v>
      </c>
      <c r="AM308" s="86" t="s">
        <v>791</v>
      </c>
      <c r="AN308" s="86" t="s">
        <v>275</v>
      </c>
      <c r="AO308" s="86" t="s">
        <v>790</v>
      </c>
      <c r="AP308" s="86" t="s">
        <v>818</v>
      </c>
      <c r="AQ308" s="71">
        <v>10</v>
      </c>
      <c r="AR308" s="72">
        <v>0.6</v>
      </c>
      <c r="AS308" s="72" t="s">
        <v>790</v>
      </c>
      <c r="AT308" s="72" t="s">
        <v>791</v>
      </c>
      <c r="AU308" s="55" t="s">
        <v>790</v>
      </c>
      <c r="AV308" s="55" t="s">
        <v>791</v>
      </c>
      <c r="AW308" s="55" t="s">
        <v>790</v>
      </c>
      <c r="AX308" s="55" t="s">
        <v>791</v>
      </c>
      <c r="AY308" s="48" t="s">
        <v>789</v>
      </c>
      <c r="AZ308" s="48" t="s">
        <v>275</v>
      </c>
      <c r="BA308" s="44" t="s">
        <v>789</v>
      </c>
      <c r="BB308" s="44" t="s">
        <v>275</v>
      </c>
      <c r="BC308" s="57" t="s">
        <v>790</v>
      </c>
      <c r="BD308" s="57" t="s">
        <v>791</v>
      </c>
      <c r="BE308" s="57" t="s">
        <v>791</v>
      </c>
      <c r="BF308" s="57" t="s">
        <v>791</v>
      </c>
      <c r="BG308" s="61" t="s">
        <v>790</v>
      </c>
      <c r="BH308" s="61" t="s">
        <v>791</v>
      </c>
      <c r="BI308" s="61" t="s">
        <v>791</v>
      </c>
      <c r="BJ308" s="61" t="s">
        <v>791</v>
      </c>
      <c r="BK308" s="65" t="s">
        <v>790</v>
      </c>
      <c r="BL308" s="65" t="s">
        <v>792</v>
      </c>
      <c r="BM308" s="66" t="s">
        <v>276</v>
      </c>
      <c r="BN308" s="66"/>
    </row>
    <row r="309" spans="1:66" ht="35.1" customHeight="1" x14ac:dyDescent="0.2">
      <c r="A309" s="33" t="s">
        <v>79</v>
      </c>
      <c r="B309" s="125"/>
      <c r="C309" s="33" t="s">
        <v>1319</v>
      </c>
      <c r="D309" s="33" t="s">
        <v>1</v>
      </c>
      <c r="E309" s="126">
        <v>1941</v>
      </c>
      <c r="F309" s="22"/>
      <c r="G309" s="22"/>
      <c r="H309" s="22"/>
      <c r="I309" s="22"/>
      <c r="J309" s="142"/>
      <c r="K309" s="142"/>
      <c r="L309" s="142"/>
      <c r="M309" s="142"/>
      <c r="N309" s="165"/>
      <c r="O309" s="22"/>
      <c r="P309" s="22"/>
      <c r="Q309" s="22" t="str">
        <f>IFERROR(VLOOKUP(A309,'[1]Compil Arr.Eval+Surv'!$C$2:$M$187,11,FALSE),"")</f>
        <v/>
      </c>
      <c r="R309" s="98"/>
      <c r="S309" s="98"/>
      <c r="T309" s="98" t="str">
        <f>IF(J309&lt;&gt;"","Etat chimique",IFERROR(VLOOKUP(A309,'[1]Compil Arr.Eval+Surv'!$C$2:$M$187,11,FALSE),""))</f>
        <v/>
      </c>
      <c r="U309" s="39" t="s">
        <v>790</v>
      </c>
      <c r="V309" s="39" t="s">
        <v>790</v>
      </c>
      <c r="W309" s="39" t="s">
        <v>790</v>
      </c>
      <c r="X309" s="39" t="s">
        <v>790</v>
      </c>
      <c r="Y309" s="39" t="s">
        <v>790</v>
      </c>
      <c r="Z309" s="39" t="s">
        <v>790</v>
      </c>
      <c r="AA309" s="42" t="s">
        <v>1259</v>
      </c>
      <c r="AB309" s="42" t="s">
        <v>921</v>
      </c>
      <c r="AC309" s="42" t="s">
        <v>776</v>
      </c>
      <c r="AD309" s="86" t="s">
        <v>276</v>
      </c>
      <c r="AE309" s="146" t="s">
        <v>791</v>
      </c>
      <c r="AF309" s="86" t="s">
        <v>790</v>
      </c>
      <c r="AG309" s="146" t="s">
        <v>791</v>
      </c>
      <c r="AH309" s="86" t="s">
        <v>791</v>
      </c>
      <c r="AI309" s="86" t="s">
        <v>275</v>
      </c>
      <c r="AJ309" s="86" t="s">
        <v>790</v>
      </c>
      <c r="AK309" s="146" t="s">
        <v>791</v>
      </c>
      <c r="AL309" s="86" t="s">
        <v>790</v>
      </c>
      <c r="AM309" s="86" t="s">
        <v>791</v>
      </c>
      <c r="AN309" s="86" t="s">
        <v>275</v>
      </c>
      <c r="AO309" s="86" t="s">
        <v>790</v>
      </c>
      <c r="AP309" s="86" t="s">
        <v>818</v>
      </c>
      <c r="AQ309" s="71">
        <v>10</v>
      </c>
      <c r="AR309" s="72">
        <v>0.25</v>
      </c>
      <c r="AS309" s="72" t="s">
        <v>790</v>
      </c>
      <c r="AT309" s="72" t="s">
        <v>791</v>
      </c>
      <c r="AU309" s="55" t="s">
        <v>790</v>
      </c>
      <c r="AV309" s="55" t="s">
        <v>791</v>
      </c>
      <c r="AW309" s="55" t="s">
        <v>790</v>
      </c>
      <c r="AX309" s="55" t="s">
        <v>791</v>
      </c>
      <c r="AY309" s="48" t="s">
        <v>789</v>
      </c>
      <c r="AZ309" s="48" t="s">
        <v>275</v>
      </c>
      <c r="BA309" s="44" t="s">
        <v>789</v>
      </c>
      <c r="BB309" s="44" t="s">
        <v>275</v>
      </c>
      <c r="BC309" s="57" t="s">
        <v>790</v>
      </c>
      <c r="BD309" s="57" t="s">
        <v>791</v>
      </c>
      <c r="BE309" s="130" t="s">
        <v>791</v>
      </c>
      <c r="BF309" s="130" t="s">
        <v>791</v>
      </c>
      <c r="BG309" s="61" t="s">
        <v>790</v>
      </c>
      <c r="BH309" s="78" t="s">
        <v>791</v>
      </c>
      <c r="BI309" s="78" t="s">
        <v>791</v>
      </c>
      <c r="BJ309" s="78" t="s">
        <v>791</v>
      </c>
      <c r="BK309" s="65" t="s">
        <v>790</v>
      </c>
      <c r="BL309" s="131" t="s">
        <v>792</v>
      </c>
      <c r="BM309" s="66" t="s">
        <v>276</v>
      </c>
      <c r="BN309" s="66"/>
    </row>
    <row r="310" spans="1:66" ht="35.1" customHeight="1" x14ac:dyDescent="0.2">
      <c r="A310" s="33" t="s">
        <v>249</v>
      </c>
      <c r="B310" s="125"/>
      <c r="C310" s="33" t="s">
        <v>665</v>
      </c>
      <c r="D310" s="33" t="s">
        <v>1435</v>
      </c>
      <c r="E310" s="126">
        <v>1959</v>
      </c>
      <c r="F310" s="22">
        <v>25</v>
      </c>
      <c r="G310" s="22" t="s">
        <v>687</v>
      </c>
      <c r="H310" s="22">
        <v>25</v>
      </c>
      <c r="I310" s="22" t="s">
        <v>687</v>
      </c>
      <c r="J310" s="142">
        <v>25</v>
      </c>
      <c r="K310" s="142" t="s">
        <v>431</v>
      </c>
      <c r="L310" s="142"/>
      <c r="M310" s="142"/>
      <c r="N310" s="165" t="s">
        <v>1540</v>
      </c>
      <c r="O310" s="22" t="s">
        <v>634</v>
      </c>
      <c r="P310" s="22" t="s">
        <v>634</v>
      </c>
      <c r="Q310" s="22" t="str">
        <f>IFERROR(VLOOKUP(A310,'[1]Compil Arr.Eval+Surv'!$C$2:$M$187,11,FALSE),"")</f>
        <v/>
      </c>
      <c r="R310" s="98"/>
      <c r="S310" s="98" t="s">
        <v>1262</v>
      </c>
      <c r="T310" s="98" t="str">
        <f>IF(J310&lt;&gt;"","Etat chimique",IFERROR(VLOOKUP(A310,'[1]Compil Arr.Eval+Surv'!$C$2:$M$187,11,FALSE),""))</f>
        <v>Etat chimique</v>
      </c>
      <c r="U310" s="39">
        <v>0.1</v>
      </c>
      <c r="V310" s="39">
        <v>0.01</v>
      </c>
      <c r="W310" s="39" t="s">
        <v>818</v>
      </c>
      <c r="X310" s="39" t="s">
        <v>818</v>
      </c>
      <c r="Y310" s="39" t="s">
        <v>818</v>
      </c>
      <c r="Z310" s="39" t="s">
        <v>790</v>
      </c>
      <c r="AA310" s="42" t="s">
        <v>1522</v>
      </c>
      <c r="AB310" s="42" t="s">
        <v>890</v>
      </c>
      <c r="AC310" s="42" t="s">
        <v>929</v>
      </c>
      <c r="AD310" s="86" t="s">
        <v>1233</v>
      </c>
      <c r="AE310" s="86">
        <v>0.122</v>
      </c>
      <c r="AF310" s="86" t="s">
        <v>854</v>
      </c>
      <c r="AG310" s="86">
        <v>0.122</v>
      </c>
      <c r="AH310" s="86">
        <v>0.13300000000000001</v>
      </c>
      <c r="AI310" s="86">
        <v>0.122</v>
      </c>
      <c r="AJ310" s="86" t="s">
        <v>854</v>
      </c>
      <c r="AK310" s="86">
        <v>1.2200000000000001E-2</v>
      </c>
      <c r="AL310" s="86" t="s">
        <v>854</v>
      </c>
      <c r="AM310" s="86">
        <v>0.13300000000000001</v>
      </c>
      <c r="AN310" s="86">
        <v>1.2200000000000001E-2</v>
      </c>
      <c r="AO310" s="86" t="s">
        <v>854</v>
      </c>
      <c r="AP310" s="86" t="s">
        <v>818</v>
      </c>
      <c r="AQ310" s="71">
        <v>50</v>
      </c>
      <c r="AR310" s="72">
        <v>0.122</v>
      </c>
      <c r="AS310" s="72">
        <v>100</v>
      </c>
      <c r="AT310" s="72">
        <v>0.13300000000000001</v>
      </c>
      <c r="AU310" s="55">
        <v>500</v>
      </c>
      <c r="AV310" s="55">
        <v>1.2200000000000001E-2</v>
      </c>
      <c r="AW310" s="55">
        <v>100</v>
      </c>
      <c r="AX310" s="55">
        <v>0.13300000000000001</v>
      </c>
      <c r="AY310" s="48" t="s">
        <v>789</v>
      </c>
      <c r="AZ310" s="48">
        <v>34</v>
      </c>
      <c r="BA310" s="44" t="s">
        <v>789</v>
      </c>
      <c r="BB310" s="44">
        <v>3.4</v>
      </c>
      <c r="BC310" s="57">
        <v>30</v>
      </c>
      <c r="BD310" s="57">
        <v>100000</v>
      </c>
      <c r="BE310" s="57">
        <v>15.8</v>
      </c>
      <c r="BF310" s="57">
        <v>15.8</v>
      </c>
      <c r="BG310" s="61">
        <v>100</v>
      </c>
      <c r="BH310" s="61">
        <v>8700</v>
      </c>
      <c r="BI310" s="61">
        <v>13.7</v>
      </c>
      <c r="BJ310" s="61">
        <v>13.7</v>
      </c>
      <c r="BK310" s="65">
        <v>100</v>
      </c>
      <c r="BL310" s="65">
        <v>0.52500000000000002</v>
      </c>
      <c r="BM310" s="66" t="s">
        <v>1156</v>
      </c>
      <c r="BN310" s="66"/>
    </row>
    <row r="311" spans="1:66" ht="35.1" customHeight="1" x14ac:dyDescent="0.2">
      <c r="A311" s="33" t="s">
        <v>250</v>
      </c>
      <c r="B311" s="125"/>
      <c r="C311" s="33" t="s">
        <v>183</v>
      </c>
      <c r="D311" s="33" t="s">
        <v>1436</v>
      </c>
      <c r="E311" s="126">
        <v>1920</v>
      </c>
      <c r="F311" s="22">
        <v>25</v>
      </c>
      <c r="G311" s="22" t="s">
        <v>687</v>
      </c>
      <c r="H311" s="22">
        <v>25</v>
      </c>
      <c r="I311" s="22" t="s">
        <v>687</v>
      </c>
      <c r="J311" s="142">
        <v>25</v>
      </c>
      <c r="K311" s="142" t="s">
        <v>431</v>
      </c>
      <c r="L311" s="142"/>
      <c r="M311" s="142"/>
      <c r="N311" s="165" t="s">
        <v>1540</v>
      </c>
      <c r="O311" s="22" t="s">
        <v>634</v>
      </c>
      <c r="P311" s="22" t="s">
        <v>634</v>
      </c>
      <c r="Q311" s="22" t="str">
        <f>IFERROR(VLOOKUP(A311,'[1]Compil Arr.Eval+Surv'!$C$2:$M$187,11,FALSE),"")</f>
        <v/>
      </c>
      <c r="R311" s="98"/>
      <c r="S311" s="98" t="s">
        <v>1262</v>
      </c>
      <c r="T311" s="98" t="str">
        <f>IF(J311&lt;&gt;"","Etat chimique",IFERROR(VLOOKUP(A311,'[1]Compil Arr.Eval+Surv'!$C$2:$M$187,11,FALSE),""))</f>
        <v>Etat chimique</v>
      </c>
      <c r="U311" s="39">
        <v>0.1</v>
      </c>
      <c r="V311" s="39">
        <v>0.01</v>
      </c>
      <c r="W311" s="39" t="s">
        <v>818</v>
      </c>
      <c r="X311" s="39" t="s">
        <v>818</v>
      </c>
      <c r="Y311" s="39" t="s">
        <v>818</v>
      </c>
      <c r="Z311" s="39" t="s">
        <v>790</v>
      </c>
      <c r="AA311" s="42" t="s">
        <v>1522</v>
      </c>
      <c r="AB311" s="42" t="s">
        <v>890</v>
      </c>
      <c r="AC311" s="42" t="s">
        <v>929</v>
      </c>
      <c r="AD311" s="86" t="s">
        <v>1233</v>
      </c>
      <c r="AE311" s="86">
        <v>0.122</v>
      </c>
      <c r="AF311" s="86" t="s">
        <v>854</v>
      </c>
      <c r="AG311" s="86">
        <v>0.122</v>
      </c>
      <c r="AH311" s="86">
        <v>0.13300000000000001</v>
      </c>
      <c r="AI311" s="86">
        <v>0.122</v>
      </c>
      <c r="AJ311" s="86" t="s">
        <v>854</v>
      </c>
      <c r="AK311" s="86">
        <v>1.2200000000000001E-2</v>
      </c>
      <c r="AL311" s="86" t="s">
        <v>854</v>
      </c>
      <c r="AM311" s="86">
        <v>0.13300000000000001</v>
      </c>
      <c r="AN311" s="86">
        <v>1.2200000000000001E-2</v>
      </c>
      <c r="AO311" s="86" t="s">
        <v>854</v>
      </c>
      <c r="AP311" s="86" t="s">
        <v>818</v>
      </c>
      <c r="AQ311" s="71">
        <v>50</v>
      </c>
      <c r="AR311" s="72">
        <v>0.122</v>
      </c>
      <c r="AS311" s="72">
        <v>100</v>
      </c>
      <c r="AT311" s="72">
        <v>0.13300000000000001</v>
      </c>
      <c r="AU311" s="55">
        <v>500</v>
      </c>
      <c r="AV311" s="55">
        <v>1.2200000000000001E-2</v>
      </c>
      <c r="AW311" s="55">
        <v>100</v>
      </c>
      <c r="AX311" s="55">
        <v>0.13300000000000001</v>
      </c>
      <c r="AY311" s="48" t="s">
        <v>789</v>
      </c>
      <c r="AZ311" s="48">
        <v>34</v>
      </c>
      <c r="BA311" s="44" t="s">
        <v>789</v>
      </c>
      <c r="BB311" s="44">
        <v>3.4</v>
      </c>
      <c r="BC311" s="57">
        <v>30</v>
      </c>
      <c r="BD311" s="57">
        <v>100000</v>
      </c>
      <c r="BE311" s="57">
        <v>15.8</v>
      </c>
      <c r="BF311" s="57">
        <v>15.8</v>
      </c>
      <c r="BG311" s="61">
        <v>100</v>
      </c>
      <c r="BH311" s="61">
        <v>8700</v>
      </c>
      <c r="BI311" s="61">
        <v>13.7</v>
      </c>
      <c r="BJ311" s="61">
        <v>13.7</v>
      </c>
      <c r="BK311" s="65">
        <v>100</v>
      </c>
      <c r="BL311" s="65">
        <v>0.52500000000000002</v>
      </c>
      <c r="BM311" s="66" t="s">
        <v>1156</v>
      </c>
      <c r="BN311" s="66"/>
    </row>
    <row r="312" spans="1:66" ht="35.1" customHeight="1" x14ac:dyDescent="0.2">
      <c r="A312" s="33" t="s">
        <v>381</v>
      </c>
      <c r="B312" s="125"/>
      <c r="C312" s="33" t="s">
        <v>382</v>
      </c>
      <c r="D312" s="33" t="s">
        <v>1437</v>
      </c>
      <c r="E312" s="126">
        <v>1230</v>
      </c>
      <c r="F312" s="22"/>
      <c r="G312" s="22"/>
      <c r="H312" s="22"/>
      <c r="I312" s="22"/>
      <c r="J312" s="142"/>
      <c r="K312" s="142"/>
      <c r="L312" s="142"/>
      <c r="M312" s="142"/>
      <c r="N312" s="165"/>
      <c r="O312" s="22"/>
      <c r="P312" s="22"/>
      <c r="Q312" s="22" t="str">
        <f>IFERROR(VLOOKUP(A312,'[1]Compil Arr.Eval+Surv'!$C$2:$M$187,11,FALSE),"")</f>
        <v>SPAS Cat. B</v>
      </c>
      <c r="R312" s="98"/>
      <c r="S312" s="98"/>
      <c r="T312" s="98" t="str">
        <f>IF(J312&lt;&gt;"","Etat chimique",IFERROR(VLOOKUP(A312,'[1]Compil Arr.Eval+Surv'!$C$2:$M$187,11,FALSE),""))</f>
        <v>SPAS Cat. B</v>
      </c>
      <c r="U312" s="39" t="s">
        <v>790</v>
      </c>
      <c r="V312" s="39" t="s">
        <v>790</v>
      </c>
      <c r="W312" s="39" t="s">
        <v>790</v>
      </c>
      <c r="X312" s="39" t="s">
        <v>790</v>
      </c>
      <c r="Y312" s="39" t="s">
        <v>790</v>
      </c>
      <c r="Z312" s="39" t="s">
        <v>790</v>
      </c>
      <c r="AA312" s="42" t="s">
        <v>928</v>
      </c>
      <c r="AB312" s="42" t="s">
        <v>914</v>
      </c>
      <c r="AC312" s="42">
        <v>40002</v>
      </c>
      <c r="AD312" s="86" t="s">
        <v>276</v>
      </c>
      <c r="AE312" s="86">
        <v>8.4000000000000003E-4</v>
      </c>
      <c r="AF312" s="86" t="s">
        <v>854</v>
      </c>
      <c r="AG312" s="86">
        <v>8.4000000000000003E-4</v>
      </c>
      <c r="AH312" s="86">
        <v>0.22</v>
      </c>
      <c r="AI312" s="86">
        <v>8.4000000000000003E-4</v>
      </c>
      <c r="AJ312" s="86" t="s">
        <v>854</v>
      </c>
      <c r="AK312" s="86" t="s">
        <v>791</v>
      </c>
      <c r="AL312" s="86" t="s">
        <v>790</v>
      </c>
      <c r="AM312" s="86" t="s">
        <v>791</v>
      </c>
      <c r="AN312" s="86" t="s">
        <v>275</v>
      </c>
      <c r="AO312" s="86" t="s">
        <v>790</v>
      </c>
      <c r="AP312" s="86" t="s">
        <v>818</v>
      </c>
      <c r="AQ312" s="71">
        <v>50</v>
      </c>
      <c r="AR312" s="72">
        <v>8.4000000000000003E-4</v>
      </c>
      <c r="AS312" s="72">
        <v>100</v>
      </c>
      <c r="AT312" s="72">
        <v>0.22</v>
      </c>
      <c r="AU312" s="55" t="s">
        <v>790</v>
      </c>
      <c r="AV312" s="55" t="s">
        <v>791</v>
      </c>
      <c r="AW312" s="55" t="s">
        <v>790</v>
      </c>
      <c r="AX312" s="55" t="s">
        <v>791</v>
      </c>
      <c r="AY312" s="48" t="s">
        <v>789</v>
      </c>
      <c r="AZ312" s="48">
        <v>1.7388000000000004E-3</v>
      </c>
      <c r="BA312" s="44" t="s">
        <v>789</v>
      </c>
      <c r="BB312" s="44" t="s">
        <v>275</v>
      </c>
      <c r="BC312" s="57">
        <v>90</v>
      </c>
      <c r="BD312" s="57">
        <v>11</v>
      </c>
      <c r="BE312" s="57">
        <v>3.4375</v>
      </c>
      <c r="BF312" s="57">
        <v>3.4375</v>
      </c>
      <c r="BG312" s="61">
        <v>1000</v>
      </c>
      <c r="BH312" s="61">
        <v>1.83</v>
      </c>
      <c r="BI312" s="61">
        <v>0.57187500000000002</v>
      </c>
      <c r="BJ312" s="61">
        <v>0.57187500000000002</v>
      </c>
      <c r="BK312" s="65" t="s">
        <v>790</v>
      </c>
      <c r="BL312" s="65">
        <v>0.1</v>
      </c>
      <c r="BM312" s="66" t="s">
        <v>1140</v>
      </c>
      <c r="BN312" s="66" t="s">
        <v>1517</v>
      </c>
    </row>
    <row r="313" spans="1:66" ht="35.1" customHeight="1" x14ac:dyDescent="0.2">
      <c r="A313" s="33" t="s">
        <v>120</v>
      </c>
      <c r="B313" s="125"/>
      <c r="C313" s="33" t="s">
        <v>55</v>
      </c>
      <c r="D313" s="33" t="s">
        <v>55</v>
      </c>
      <c r="E313" s="126">
        <v>1667</v>
      </c>
      <c r="F313" s="22"/>
      <c r="G313" s="22"/>
      <c r="H313" s="22"/>
      <c r="I313" s="22"/>
      <c r="J313" s="142"/>
      <c r="K313" s="142"/>
      <c r="L313" s="142"/>
      <c r="M313" s="142"/>
      <c r="N313" s="165"/>
      <c r="O313" s="22" t="s">
        <v>633</v>
      </c>
      <c r="P313" s="22" t="s">
        <v>633</v>
      </c>
      <c r="Q313" s="22" t="str">
        <f>IFERROR(VLOOKUP(A313,'[1]Compil Arr.Eval+Surv'!$C$2:$M$187,11,FALSE),"")</f>
        <v>PSEE &amp; SPAS Cat. A</v>
      </c>
      <c r="R313" s="98"/>
      <c r="S313" s="98"/>
      <c r="T313" s="98" t="str">
        <f>IF(J313&lt;&gt;"","Etat chimique",IFERROR(VLOOKUP(A313,'[1]Compil Arr.Eval+Surv'!$C$2:$M$187,11,FALSE),""))</f>
        <v>PSEE &amp; SPAS Cat. A</v>
      </c>
      <c r="U313" s="39" t="s">
        <v>790</v>
      </c>
      <c r="V313" s="39" t="s">
        <v>790</v>
      </c>
      <c r="W313" s="39" t="s">
        <v>790</v>
      </c>
      <c r="X313" s="39" t="s">
        <v>790</v>
      </c>
      <c r="Y313" s="39" t="s">
        <v>790</v>
      </c>
      <c r="Z313" s="39">
        <f>AI313</f>
        <v>0.09</v>
      </c>
      <c r="AA313" s="42" t="s">
        <v>1100</v>
      </c>
      <c r="AB313" s="42" t="s">
        <v>919</v>
      </c>
      <c r="AC313" s="42">
        <v>41600</v>
      </c>
      <c r="AD313" s="86" t="s">
        <v>883</v>
      </c>
      <c r="AE313" s="86">
        <v>0.09</v>
      </c>
      <c r="AF313" s="86" t="s">
        <v>854</v>
      </c>
      <c r="AG313" s="86">
        <v>0.09</v>
      </c>
      <c r="AH313" s="86">
        <v>0.3</v>
      </c>
      <c r="AI313" s="86">
        <v>0.09</v>
      </c>
      <c r="AJ313" s="86" t="s">
        <v>854</v>
      </c>
      <c r="AK313" s="86">
        <v>8.9999999999999993E-3</v>
      </c>
      <c r="AL313" s="86" t="s">
        <v>854</v>
      </c>
      <c r="AM313" s="86">
        <v>0.03</v>
      </c>
      <c r="AN313" s="86">
        <v>8.9999999999999993E-3</v>
      </c>
      <c r="AO313" s="86" t="s">
        <v>854</v>
      </c>
      <c r="AP313" s="86" t="s">
        <v>818</v>
      </c>
      <c r="AQ313" s="71">
        <v>10</v>
      </c>
      <c r="AR313" s="72">
        <v>0.09</v>
      </c>
      <c r="AS313" s="72">
        <v>10</v>
      </c>
      <c r="AT313" s="72">
        <v>0.3</v>
      </c>
      <c r="AU313" s="55">
        <v>100</v>
      </c>
      <c r="AV313" s="55">
        <v>8.9999999999999993E-3</v>
      </c>
      <c r="AW313" s="55">
        <v>100</v>
      </c>
      <c r="AX313" s="55">
        <v>0.03</v>
      </c>
      <c r="AY313" s="48" t="s">
        <v>789</v>
      </c>
      <c r="AZ313" s="48">
        <v>0.4</v>
      </c>
      <c r="BA313" s="44" t="s">
        <v>789</v>
      </c>
      <c r="BB313" s="44">
        <v>0.04</v>
      </c>
      <c r="BC313" s="57">
        <v>30</v>
      </c>
      <c r="BD313" s="57">
        <v>333</v>
      </c>
      <c r="BE313" s="57">
        <v>1.4</v>
      </c>
      <c r="BF313" s="57">
        <v>1.4</v>
      </c>
      <c r="BG313" s="61">
        <v>100</v>
      </c>
      <c r="BH313" s="61">
        <v>304</v>
      </c>
      <c r="BI313" s="61">
        <v>1.2</v>
      </c>
      <c r="BJ313" s="61">
        <v>1.2</v>
      </c>
      <c r="BK313" s="65" t="s">
        <v>790</v>
      </c>
      <c r="BL313" s="65">
        <v>0.1</v>
      </c>
      <c r="BM313" s="66" t="s">
        <v>1140</v>
      </c>
      <c r="BN313" s="66" t="s">
        <v>1517</v>
      </c>
    </row>
    <row r="314" spans="1:66" ht="35.1" customHeight="1" x14ac:dyDescent="0.2">
      <c r="A314" s="33" t="s">
        <v>121</v>
      </c>
      <c r="B314" s="125"/>
      <c r="C314" s="33" t="s">
        <v>56</v>
      </c>
      <c r="D314" s="33" t="s">
        <v>56</v>
      </c>
      <c r="E314" s="126">
        <v>1666</v>
      </c>
      <c r="F314" s="22"/>
      <c r="G314" s="22"/>
      <c r="H314" s="22"/>
      <c r="I314" s="22"/>
      <c r="J314" s="142"/>
      <c r="K314" s="142"/>
      <c r="L314" s="142"/>
      <c r="M314" s="142"/>
      <c r="N314" s="165"/>
      <c r="O314" s="22"/>
      <c r="P314" s="22"/>
      <c r="Q314" s="22" t="str">
        <f>IFERROR(VLOOKUP(A314,'[1]Compil Arr.Eval+Surv'!$C$2:$M$187,11,FALSE),"")</f>
        <v/>
      </c>
      <c r="R314" s="98"/>
      <c r="S314" s="98"/>
      <c r="T314" s="98" t="str">
        <f>IF(J314&lt;&gt;"","Etat chimique",IFERROR(VLOOKUP(A314,'[1]Compil Arr.Eval+Surv'!$C$2:$M$187,11,FALSE),""))</f>
        <v/>
      </c>
      <c r="U314" s="39" t="s">
        <v>790</v>
      </c>
      <c r="V314" s="39" t="s">
        <v>790</v>
      </c>
      <c r="W314" s="39" t="s">
        <v>790</v>
      </c>
      <c r="X314" s="39" t="s">
        <v>790</v>
      </c>
      <c r="Y314" s="39" t="s">
        <v>790</v>
      </c>
      <c r="Z314" s="39" t="s">
        <v>790</v>
      </c>
      <c r="AA314" s="42" t="s">
        <v>1259</v>
      </c>
      <c r="AB314" s="42" t="s">
        <v>921</v>
      </c>
      <c r="AC314" s="42" t="s">
        <v>784</v>
      </c>
      <c r="AD314" s="86" t="s">
        <v>276</v>
      </c>
      <c r="AE314" s="86" t="s">
        <v>791</v>
      </c>
      <c r="AF314" s="86" t="s">
        <v>790</v>
      </c>
      <c r="AG314" s="86" t="s">
        <v>791</v>
      </c>
      <c r="AH314" s="86" t="s">
        <v>791</v>
      </c>
      <c r="AI314" s="86" t="s">
        <v>275</v>
      </c>
      <c r="AJ314" s="86" t="s">
        <v>790</v>
      </c>
      <c r="AK314" s="86" t="s">
        <v>791</v>
      </c>
      <c r="AL314" s="86" t="s">
        <v>790</v>
      </c>
      <c r="AM314" s="86" t="s">
        <v>791</v>
      </c>
      <c r="AN314" s="86" t="s">
        <v>275</v>
      </c>
      <c r="AO314" s="86" t="s">
        <v>790</v>
      </c>
      <c r="AP314" s="86" t="s">
        <v>818</v>
      </c>
      <c r="AQ314" s="71" t="s">
        <v>790</v>
      </c>
      <c r="AR314" s="72" t="s">
        <v>275</v>
      </c>
      <c r="AS314" s="72" t="s">
        <v>790</v>
      </c>
      <c r="AT314" s="72" t="s">
        <v>791</v>
      </c>
      <c r="AU314" s="55" t="s">
        <v>790</v>
      </c>
      <c r="AV314" s="55" t="s">
        <v>791</v>
      </c>
      <c r="AW314" s="55" t="s">
        <v>790</v>
      </c>
      <c r="AX314" s="55" t="s">
        <v>791</v>
      </c>
      <c r="AY314" s="48" t="s">
        <v>789</v>
      </c>
      <c r="AZ314" s="48" t="s">
        <v>275</v>
      </c>
      <c r="BA314" s="44" t="s">
        <v>789</v>
      </c>
      <c r="BB314" s="44" t="s">
        <v>275</v>
      </c>
      <c r="BC314" s="57" t="s">
        <v>790</v>
      </c>
      <c r="BD314" s="57" t="s">
        <v>791</v>
      </c>
      <c r="BE314" s="57" t="s">
        <v>791</v>
      </c>
      <c r="BF314" s="57" t="s">
        <v>791</v>
      </c>
      <c r="BG314" s="61" t="s">
        <v>790</v>
      </c>
      <c r="BH314" s="61" t="s">
        <v>791</v>
      </c>
      <c r="BI314" s="61" t="s">
        <v>791</v>
      </c>
      <c r="BJ314" s="61" t="s">
        <v>791</v>
      </c>
      <c r="BK314" s="65" t="s">
        <v>790</v>
      </c>
      <c r="BL314" s="65" t="s">
        <v>792</v>
      </c>
      <c r="BM314" s="66" t="s">
        <v>276</v>
      </c>
      <c r="BN314" s="66"/>
    </row>
    <row r="315" spans="1:66" ht="35.1" customHeight="1" x14ac:dyDescent="0.2">
      <c r="A315" s="33" t="s">
        <v>1016</v>
      </c>
      <c r="B315" s="125"/>
      <c r="C315" s="33" t="s">
        <v>1017</v>
      </c>
      <c r="D315" s="33" t="s">
        <v>1438</v>
      </c>
      <c r="E315" s="126">
        <v>5375</v>
      </c>
      <c r="F315" s="22"/>
      <c r="G315" s="22"/>
      <c r="H315" s="22"/>
      <c r="I315" s="22"/>
      <c r="J315" s="142"/>
      <c r="K315" s="142"/>
      <c r="L315" s="142"/>
      <c r="M315" s="142"/>
      <c r="N315" s="165"/>
      <c r="O315" s="22"/>
      <c r="P315" s="22"/>
      <c r="Q315" s="22" t="str">
        <f>IFERROR(VLOOKUP(A315,'[1]Compil Arr.Eval+Surv'!$C$2:$M$187,11,FALSE),"")</f>
        <v>SPAS Cat. A</v>
      </c>
      <c r="R315" s="98" t="s">
        <v>1026</v>
      </c>
      <c r="S315" s="98"/>
      <c r="T315" s="98" t="str">
        <f>IF(J315&lt;&gt;"","Etat chimique",IFERROR(VLOOKUP(A315,'[1]Compil Arr.Eval+Surv'!$C$2:$M$187,11,FALSE),""))</f>
        <v>SPAS Cat. A</v>
      </c>
      <c r="U315" s="39" t="s">
        <v>790</v>
      </c>
      <c r="V315" s="39" t="s">
        <v>790</v>
      </c>
      <c r="W315" s="39" t="s">
        <v>790</v>
      </c>
      <c r="X315" s="39" t="s">
        <v>790</v>
      </c>
      <c r="Y315" s="39" t="s">
        <v>790</v>
      </c>
      <c r="Z315" s="39" t="s">
        <v>790</v>
      </c>
      <c r="AA315" s="42" t="s">
        <v>1060</v>
      </c>
      <c r="AB315" s="42" t="s">
        <v>1059</v>
      </c>
      <c r="AC315" s="42">
        <v>44897</v>
      </c>
      <c r="AD315" s="86" t="s">
        <v>276</v>
      </c>
      <c r="AE315" s="86" t="s">
        <v>791</v>
      </c>
      <c r="AF315" s="86" t="s">
        <v>790</v>
      </c>
      <c r="AG315" s="86" t="s">
        <v>791</v>
      </c>
      <c r="AH315" s="86" t="s">
        <v>275</v>
      </c>
      <c r="AI315" s="86" t="s">
        <v>275</v>
      </c>
      <c r="AJ315" s="86" t="s">
        <v>790</v>
      </c>
      <c r="AK315" s="86" t="s">
        <v>791</v>
      </c>
      <c r="AL315" s="86" t="s">
        <v>790</v>
      </c>
      <c r="AM315" s="86" t="s">
        <v>275</v>
      </c>
      <c r="AN315" s="86" t="s">
        <v>275</v>
      </c>
      <c r="AO315" s="86" t="s">
        <v>790</v>
      </c>
      <c r="AP315" s="86" t="s">
        <v>818</v>
      </c>
      <c r="AQ315" s="71" t="s">
        <v>790</v>
      </c>
      <c r="AR315" s="72" t="s">
        <v>275</v>
      </c>
      <c r="AS315" s="72" t="s">
        <v>790</v>
      </c>
      <c r="AT315" s="72" t="s">
        <v>275</v>
      </c>
      <c r="AU315" s="55" t="s">
        <v>790</v>
      </c>
      <c r="AV315" s="55" t="s">
        <v>275</v>
      </c>
      <c r="AW315" s="55" t="s">
        <v>790</v>
      </c>
      <c r="AX315" s="55" t="s">
        <v>275</v>
      </c>
      <c r="AY315" s="48" t="s">
        <v>790</v>
      </c>
      <c r="AZ315" s="48" t="s">
        <v>1058</v>
      </c>
      <c r="BA315" s="44" t="s">
        <v>790</v>
      </c>
      <c r="BB315" s="44" t="s">
        <v>1058</v>
      </c>
      <c r="BC315" s="57" t="s">
        <v>790</v>
      </c>
      <c r="BD315" s="57" t="s">
        <v>1058</v>
      </c>
      <c r="BE315" s="57" t="s">
        <v>1058</v>
      </c>
      <c r="BF315" s="57" t="s">
        <v>1058</v>
      </c>
      <c r="BG315" s="61" t="s">
        <v>790</v>
      </c>
      <c r="BH315" s="61" t="s">
        <v>791</v>
      </c>
      <c r="BI315" s="61" t="s">
        <v>791</v>
      </c>
      <c r="BJ315" s="61" t="s">
        <v>791</v>
      </c>
      <c r="BK315" s="65" t="s">
        <v>790</v>
      </c>
      <c r="BL315" s="65" t="s">
        <v>791</v>
      </c>
      <c r="BM315" s="66" t="s">
        <v>790</v>
      </c>
      <c r="BN315" s="66"/>
    </row>
    <row r="316" spans="1:66" ht="35.1" customHeight="1" x14ac:dyDescent="0.2">
      <c r="A316" s="33" t="s">
        <v>334</v>
      </c>
      <c r="B316" s="125"/>
      <c r="C316" s="33" t="s">
        <v>335</v>
      </c>
      <c r="D316" s="33" t="s">
        <v>1440</v>
      </c>
      <c r="E316" s="126">
        <v>1770</v>
      </c>
      <c r="F316" s="22"/>
      <c r="G316" s="22"/>
      <c r="H316" s="22"/>
      <c r="I316" s="22"/>
      <c r="J316" s="142"/>
      <c r="K316" s="142"/>
      <c r="L316" s="142"/>
      <c r="M316" s="142"/>
      <c r="N316" s="165"/>
      <c r="O316" s="22"/>
      <c r="P316" s="22"/>
      <c r="Q316" s="22" t="str">
        <f>IFERROR(VLOOKUP(A316,'[1]Compil Arr.Eval+Surv'!$C$2:$M$187,11,FALSE),"")</f>
        <v/>
      </c>
      <c r="R316" s="98"/>
      <c r="S316" s="98"/>
      <c r="T316" s="98" t="str">
        <f>IF(J316&lt;&gt;"","Etat chimique",IFERROR(VLOOKUP(A316,'[1]Compil Arr.Eval+Surv'!$C$2:$M$187,11,FALSE),""))</f>
        <v/>
      </c>
      <c r="U316" s="39" t="s">
        <v>790</v>
      </c>
      <c r="V316" s="39" t="s">
        <v>790</v>
      </c>
      <c r="W316" s="39" t="s">
        <v>790</v>
      </c>
      <c r="X316" s="39" t="s">
        <v>790</v>
      </c>
      <c r="Y316" s="39" t="s">
        <v>790</v>
      </c>
      <c r="Z316" s="39" t="s">
        <v>790</v>
      </c>
      <c r="AA316" s="42" t="s">
        <v>928</v>
      </c>
      <c r="AB316" s="42" t="s">
        <v>915</v>
      </c>
      <c r="AC316" s="42">
        <v>40226</v>
      </c>
      <c r="AD316" s="86" t="s">
        <v>276</v>
      </c>
      <c r="AE316" s="86">
        <v>4.4316996871741398E-5</v>
      </c>
      <c r="AF316" s="86" t="s">
        <v>1211</v>
      </c>
      <c r="AG316" s="86">
        <v>4.4316996871741398E-5</v>
      </c>
      <c r="AH316" s="86">
        <v>8.4</v>
      </c>
      <c r="AI316" s="86">
        <v>4.4316996871741398E-5</v>
      </c>
      <c r="AJ316" s="86" t="s">
        <v>1211</v>
      </c>
      <c r="AK316" s="86" t="s">
        <v>791</v>
      </c>
      <c r="AL316" s="86" t="s">
        <v>790</v>
      </c>
      <c r="AM316" s="86" t="s">
        <v>791</v>
      </c>
      <c r="AN316" s="86" t="s">
        <v>275</v>
      </c>
      <c r="AO316" s="86" t="s">
        <v>790</v>
      </c>
      <c r="AP316" s="86" t="s">
        <v>818</v>
      </c>
      <c r="AQ316" s="71">
        <v>1000</v>
      </c>
      <c r="AR316" s="72">
        <v>0.84</v>
      </c>
      <c r="AS316" s="72">
        <v>100</v>
      </c>
      <c r="AT316" s="72">
        <v>8.4</v>
      </c>
      <c r="AU316" s="55" t="s">
        <v>790</v>
      </c>
      <c r="AV316" s="55" t="s">
        <v>791</v>
      </c>
      <c r="AW316" s="55" t="s">
        <v>790</v>
      </c>
      <c r="AX316" s="55" t="s">
        <v>791</v>
      </c>
      <c r="AY316" s="48" t="s">
        <v>789</v>
      </c>
      <c r="AZ316" s="48">
        <v>1774.5840000000003</v>
      </c>
      <c r="BA316" s="44" t="s">
        <v>789</v>
      </c>
      <c r="BB316" s="44" t="s">
        <v>275</v>
      </c>
      <c r="BC316" s="57">
        <v>300</v>
      </c>
      <c r="BD316" s="57">
        <v>17</v>
      </c>
      <c r="BE316" s="57">
        <v>4.4316996871741398E-5</v>
      </c>
      <c r="BF316" s="57">
        <v>4.4316996871741395E-6</v>
      </c>
      <c r="BG316" s="61">
        <v>10000</v>
      </c>
      <c r="BH316" s="61">
        <v>30</v>
      </c>
      <c r="BI316" s="61">
        <v>7.8206465067778941E-5</v>
      </c>
      <c r="BJ316" s="61">
        <v>7.8206465067778931E-6</v>
      </c>
      <c r="BK316" s="65">
        <v>10000</v>
      </c>
      <c r="BL316" s="65">
        <v>1.75</v>
      </c>
      <c r="BM316" s="66" t="s">
        <v>1156</v>
      </c>
      <c r="BN316" s="66"/>
    </row>
    <row r="317" spans="1:66" ht="35.1" customHeight="1" x14ac:dyDescent="0.2">
      <c r="A317" s="33" t="s">
        <v>994</v>
      </c>
      <c r="B317" s="125"/>
      <c r="C317" s="33" t="s">
        <v>995</v>
      </c>
      <c r="D317" s="33" t="s">
        <v>1441</v>
      </c>
      <c r="E317" s="126">
        <v>1773</v>
      </c>
      <c r="F317" s="22">
        <v>30</v>
      </c>
      <c r="G317" s="22" t="s">
        <v>431</v>
      </c>
      <c r="H317" s="22">
        <v>30</v>
      </c>
      <c r="I317" s="22" t="s">
        <v>431</v>
      </c>
      <c r="J317" s="142">
        <v>30</v>
      </c>
      <c r="K317" s="142" t="s">
        <v>431</v>
      </c>
      <c r="L317" s="142" t="s">
        <v>1227</v>
      </c>
      <c r="M317" s="142" t="s">
        <v>1228</v>
      </c>
      <c r="N317" s="165" t="s">
        <v>1534</v>
      </c>
      <c r="O317" s="22" t="s">
        <v>634</v>
      </c>
      <c r="P317" s="22" t="s">
        <v>634</v>
      </c>
      <c r="Q317" s="22" t="str">
        <f>IFERROR(VLOOKUP(A317,'[1]Compil Arr.Eval+Surv'!$C$2:$M$187,11,FALSE),"")</f>
        <v/>
      </c>
      <c r="R317" s="98"/>
      <c r="S317" s="98" t="s">
        <v>1114</v>
      </c>
      <c r="T317" s="98" t="str">
        <f>IF(J317&lt;&gt;"","Etat chimique",IFERROR(VLOOKUP(A317,'[1]Compil Arr.Eval+Surv'!$C$2:$M$187,11,FALSE),""))</f>
        <v>Etat chimique</v>
      </c>
      <c r="U317" s="39">
        <v>2.0000000000000001E-4</v>
      </c>
      <c r="V317" s="39">
        <v>2.0000000000000001E-4</v>
      </c>
      <c r="W317" s="39">
        <v>1.5E-3</v>
      </c>
      <c r="X317" s="39">
        <v>1.5E-3</v>
      </c>
      <c r="Y317" s="39" t="s">
        <v>1220</v>
      </c>
      <c r="Z317" s="39" t="s">
        <v>790</v>
      </c>
      <c r="AA317" s="42" t="s">
        <v>1522</v>
      </c>
      <c r="AB317" s="42" t="s">
        <v>1221</v>
      </c>
      <c r="AC317" s="42" t="s">
        <v>929</v>
      </c>
      <c r="AD317" s="86" t="s">
        <v>1233</v>
      </c>
      <c r="AE317" s="86">
        <v>2.0000000000000001E-4</v>
      </c>
      <c r="AF317" s="86" t="s">
        <v>854</v>
      </c>
      <c r="AG317" s="86">
        <v>2.0000000000000001E-4</v>
      </c>
      <c r="AH317" s="86">
        <v>1.5E-3</v>
      </c>
      <c r="AI317" s="86">
        <v>2.0000000000000001E-4</v>
      </c>
      <c r="AJ317" s="86" t="s">
        <v>854</v>
      </c>
      <c r="AK317" s="86">
        <v>2.0000000000000001E-4</v>
      </c>
      <c r="AL317" s="86" t="s">
        <v>854</v>
      </c>
      <c r="AM317" s="86">
        <v>1.5E-3</v>
      </c>
      <c r="AN317" s="86">
        <v>2.0000000000000001E-4</v>
      </c>
      <c r="AO317" s="86" t="s">
        <v>854</v>
      </c>
      <c r="AP317" s="86" t="s">
        <v>818</v>
      </c>
      <c r="AQ317" s="71" t="s">
        <v>1219</v>
      </c>
      <c r="AR317" s="72">
        <v>2.0000000000000001E-4</v>
      </c>
      <c r="AS317" s="72">
        <v>10</v>
      </c>
      <c r="AT317" s="72">
        <v>1.5E-3</v>
      </c>
      <c r="AU317" s="55" t="s">
        <v>1219</v>
      </c>
      <c r="AV317" s="55">
        <v>2.0000000000000001E-4</v>
      </c>
      <c r="AW317" s="55">
        <v>10</v>
      </c>
      <c r="AX317" s="55">
        <v>1.5E-3</v>
      </c>
      <c r="AY317" s="48">
        <v>10</v>
      </c>
      <c r="AZ317" s="48">
        <v>1.6</v>
      </c>
      <c r="BA317" s="44">
        <v>10</v>
      </c>
      <c r="BB317" s="44">
        <v>1.6</v>
      </c>
      <c r="BC317" s="57">
        <v>30</v>
      </c>
      <c r="BD317" s="57">
        <v>230</v>
      </c>
      <c r="BE317" s="57">
        <v>3.7999999999999999E-2</v>
      </c>
      <c r="BF317" s="57">
        <v>3.7999999999999999E-2</v>
      </c>
      <c r="BG317" s="61">
        <v>100</v>
      </c>
      <c r="BH317" s="61">
        <v>15.2</v>
      </c>
      <c r="BI317" s="61">
        <v>2.5000000000000001E-3</v>
      </c>
      <c r="BJ317" s="61">
        <v>2.5000000000000001E-3</v>
      </c>
      <c r="BK317" s="65" t="s">
        <v>790</v>
      </c>
      <c r="BL317" s="65" t="s">
        <v>791</v>
      </c>
      <c r="BM317" s="66" t="s">
        <v>790</v>
      </c>
      <c r="BN317" s="66"/>
    </row>
    <row r="318" spans="1:66" ht="35.1" customHeight="1" x14ac:dyDescent="0.2">
      <c r="A318" s="33" t="s">
        <v>648</v>
      </c>
      <c r="B318" s="125"/>
      <c r="C318" s="33" t="s">
        <v>647</v>
      </c>
      <c r="D318" s="33" t="s">
        <v>1442</v>
      </c>
      <c r="E318" s="126">
        <v>1748</v>
      </c>
      <c r="F318" s="22"/>
      <c r="G318" s="22"/>
      <c r="H318" s="22">
        <v>44</v>
      </c>
      <c r="I318" s="22" t="s">
        <v>431</v>
      </c>
      <c r="J318" s="142">
        <v>44</v>
      </c>
      <c r="K318" s="142" t="s">
        <v>431</v>
      </c>
      <c r="L318" s="142" t="s">
        <v>1227</v>
      </c>
      <c r="M318" s="142" t="s">
        <v>1228</v>
      </c>
      <c r="N318" s="165" t="s">
        <v>276</v>
      </c>
      <c r="O318" s="22"/>
      <c r="P318" s="22" t="s">
        <v>634</v>
      </c>
      <c r="Q318" s="22" t="str">
        <f>IFERROR(VLOOKUP(A318,'[1]Compil Arr.Eval+Surv'!$C$2:$M$187,11,FALSE),"")</f>
        <v/>
      </c>
      <c r="R318" s="98"/>
      <c r="S318" s="98" t="s">
        <v>1115</v>
      </c>
      <c r="T318" s="98" t="str">
        <f>IF(J318&lt;&gt;"","Etat chimique",IFERROR(VLOOKUP(A318,'[1]Compil Arr.Eval+Surv'!$C$2:$M$187,11,FALSE),""))</f>
        <v>Etat chimique</v>
      </c>
      <c r="U318" s="39">
        <v>1.6999999999999999E-7</v>
      </c>
      <c r="V318" s="39">
        <v>1.6999999999999999E-7</v>
      </c>
      <c r="W318" s="39">
        <v>2.9999999999999997E-4</v>
      </c>
      <c r="X318" s="39">
        <v>3.0000000000000001E-5</v>
      </c>
      <c r="Y318" s="39">
        <v>1.2999999999999999E-2</v>
      </c>
      <c r="Z318" s="39" t="s">
        <v>790</v>
      </c>
      <c r="AA318" s="42" t="s">
        <v>1522</v>
      </c>
      <c r="AB318" s="42" t="s">
        <v>1120</v>
      </c>
      <c r="AC318" s="42" t="s">
        <v>1127</v>
      </c>
      <c r="AD318" s="86" t="s">
        <v>276</v>
      </c>
      <c r="AE318" s="86">
        <v>1.6999999999999999E-7</v>
      </c>
      <c r="AF318" s="86" t="s">
        <v>1234</v>
      </c>
      <c r="AG318" s="86">
        <v>1.6999999999999999E-7</v>
      </c>
      <c r="AH318" s="86">
        <v>2.9999999999999997E-4</v>
      </c>
      <c r="AI318" s="86">
        <v>3.0000000000000001E-5</v>
      </c>
      <c r="AJ318" s="86" t="s">
        <v>854</v>
      </c>
      <c r="AK318" s="86">
        <v>1.6999999999999999E-7</v>
      </c>
      <c r="AL318" s="86" t="s">
        <v>1234</v>
      </c>
      <c r="AM318" s="86">
        <v>3.0000000000000001E-5</v>
      </c>
      <c r="AN318" s="86">
        <v>3.0000000000000001E-6</v>
      </c>
      <c r="AO318" s="86" t="s">
        <v>854</v>
      </c>
      <c r="AP318" s="86">
        <v>1.2999999999999999E-2</v>
      </c>
      <c r="AQ318" s="71">
        <v>1000</v>
      </c>
      <c r="AR318" s="72">
        <v>3.0000000000000001E-5</v>
      </c>
      <c r="AS318" s="72">
        <v>100</v>
      </c>
      <c r="AT318" s="72">
        <v>2.9999999999999997E-4</v>
      </c>
      <c r="AU318" s="55">
        <v>10000</v>
      </c>
      <c r="AV318" s="55">
        <v>3.0000000000000001E-6</v>
      </c>
      <c r="AW318" s="55">
        <v>1000</v>
      </c>
      <c r="AX318" s="55">
        <v>3.0000000000000001E-5</v>
      </c>
      <c r="AY318" s="48" t="s">
        <v>789</v>
      </c>
      <c r="AZ318" s="48">
        <v>1.4999999999999999E-2</v>
      </c>
      <c r="BA318" s="44" t="s">
        <v>789</v>
      </c>
      <c r="BB318" s="44">
        <v>1.5E-3</v>
      </c>
      <c r="BC318" s="57">
        <v>10</v>
      </c>
      <c r="BD318" s="57" t="s">
        <v>1137</v>
      </c>
      <c r="BE318" s="57">
        <v>3.6999999999999999E-4</v>
      </c>
      <c r="BF318" s="57">
        <v>9.7000000000000003E-6</v>
      </c>
      <c r="BG318" s="61" t="s">
        <v>828</v>
      </c>
      <c r="BH318" s="61">
        <v>1.35E-2</v>
      </c>
      <c r="BI318" s="61">
        <v>1.6999999999999999E-7</v>
      </c>
      <c r="BJ318" s="61">
        <v>1.6999999999999999E-7</v>
      </c>
      <c r="BK318" s="65" t="s">
        <v>790</v>
      </c>
      <c r="BL318" s="65">
        <v>0.1</v>
      </c>
      <c r="BM318" s="66" t="s">
        <v>1140</v>
      </c>
      <c r="BN318" s="66" t="s">
        <v>1517</v>
      </c>
    </row>
    <row r="319" spans="1:66" ht="35.1" customHeight="1" x14ac:dyDescent="0.2">
      <c r="A319" s="33" t="s">
        <v>1040</v>
      </c>
      <c r="B319" s="125"/>
      <c r="C319" s="33" t="s">
        <v>1158</v>
      </c>
      <c r="D319" s="33" t="s">
        <v>1443</v>
      </c>
      <c r="E319" s="126">
        <v>1749</v>
      </c>
      <c r="F319" s="22"/>
      <c r="G319" s="22"/>
      <c r="H319" s="22">
        <v>44</v>
      </c>
      <c r="I319" s="22" t="s">
        <v>431</v>
      </c>
      <c r="J319" s="142">
        <v>44</v>
      </c>
      <c r="K319" s="142" t="s">
        <v>431</v>
      </c>
      <c r="L319" s="142" t="s">
        <v>1227</v>
      </c>
      <c r="M319" s="142" t="s">
        <v>1228</v>
      </c>
      <c r="N319" s="165" t="s">
        <v>276</v>
      </c>
      <c r="O319" s="22"/>
      <c r="P319" s="22" t="s">
        <v>634</v>
      </c>
      <c r="Q319" s="22" t="str">
        <f>IFERROR(VLOOKUP(A319,'[1]Compil Arr.Eval+Surv'!$C$2:$M$187,11,FALSE),"")</f>
        <v/>
      </c>
      <c r="R319" s="98"/>
      <c r="S319" s="98" t="s">
        <v>1115</v>
      </c>
      <c r="T319" s="98" t="str">
        <f>IF(J319&lt;&gt;"","Etat chimique",IFERROR(VLOOKUP(A319,'[1]Compil Arr.Eval+Surv'!$C$2:$M$187,11,FALSE),""))</f>
        <v>Etat chimique</v>
      </c>
      <c r="U319" s="39">
        <v>1.6999999999999999E-7</v>
      </c>
      <c r="V319" s="39">
        <v>1.6999999999999999E-7</v>
      </c>
      <c r="W319" s="39">
        <v>2.9999999999999997E-4</v>
      </c>
      <c r="X319" s="39">
        <v>3.0000000000000001E-5</v>
      </c>
      <c r="Y319" s="39">
        <v>1.2999999999999999E-2</v>
      </c>
      <c r="Z319" s="39" t="s">
        <v>790</v>
      </c>
      <c r="AA319" s="42" t="s">
        <v>1522</v>
      </c>
      <c r="AB319" s="42" t="s">
        <v>1120</v>
      </c>
      <c r="AC319" s="42" t="s">
        <v>1127</v>
      </c>
      <c r="AD319" s="86" t="s">
        <v>276</v>
      </c>
      <c r="AE319" s="86">
        <v>1.6999999999999999E-7</v>
      </c>
      <c r="AF319" s="86" t="s">
        <v>1234</v>
      </c>
      <c r="AG319" s="86">
        <v>1.6999999999999999E-7</v>
      </c>
      <c r="AH319" s="86">
        <v>2.9999999999999997E-4</v>
      </c>
      <c r="AI319" s="86">
        <v>3.0000000000000001E-5</v>
      </c>
      <c r="AJ319" s="86" t="s">
        <v>854</v>
      </c>
      <c r="AK319" s="86">
        <v>1.6999999999999999E-7</v>
      </c>
      <c r="AL319" s="86" t="s">
        <v>1234</v>
      </c>
      <c r="AM319" s="86">
        <v>3.0000000000000001E-5</v>
      </c>
      <c r="AN319" s="86">
        <v>3.0000000000000001E-6</v>
      </c>
      <c r="AO319" s="86" t="s">
        <v>854</v>
      </c>
      <c r="AP319" s="86">
        <v>1.2999999999999999E-2</v>
      </c>
      <c r="AQ319" s="71">
        <v>1000</v>
      </c>
      <c r="AR319" s="72">
        <v>3.0000000000000001E-5</v>
      </c>
      <c r="AS319" s="72">
        <v>100</v>
      </c>
      <c r="AT319" s="72">
        <v>2.9999999999999997E-4</v>
      </c>
      <c r="AU319" s="55">
        <v>10000</v>
      </c>
      <c r="AV319" s="55">
        <v>3.0000000000000001E-6</v>
      </c>
      <c r="AW319" s="55">
        <v>1000</v>
      </c>
      <c r="AX319" s="55">
        <v>3.0000000000000001E-5</v>
      </c>
      <c r="AY319" s="48" t="s">
        <v>789</v>
      </c>
      <c r="AZ319" s="48">
        <v>1.4999999999999999E-2</v>
      </c>
      <c r="BA319" s="44" t="s">
        <v>789</v>
      </c>
      <c r="BB319" s="44">
        <v>1.5E-3</v>
      </c>
      <c r="BC319" s="57">
        <v>10</v>
      </c>
      <c r="BD319" s="57" t="s">
        <v>1137</v>
      </c>
      <c r="BE319" s="57">
        <v>3.6999999999999999E-4</v>
      </c>
      <c r="BF319" s="57">
        <v>9.7000000000000003E-6</v>
      </c>
      <c r="BG319" s="61" t="s">
        <v>828</v>
      </c>
      <c r="BH319" s="61">
        <v>1.35E-2</v>
      </c>
      <c r="BI319" s="61">
        <v>1.6999999999999999E-7</v>
      </c>
      <c r="BJ319" s="61">
        <v>1.6999999999999999E-7</v>
      </c>
      <c r="BK319" s="65" t="s">
        <v>790</v>
      </c>
      <c r="BL319" s="65">
        <v>0.1</v>
      </c>
      <c r="BM319" s="66" t="s">
        <v>1140</v>
      </c>
      <c r="BN319" s="66" t="s">
        <v>1517</v>
      </c>
    </row>
    <row r="320" spans="1:66" ht="35.1" customHeight="1" x14ac:dyDescent="0.2">
      <c r="A320" s="33" t="s">
        <v>383</v>
      </c>
      <c r="B320" s="125"/>
      <c r="C320" s="33" t="s">
        <v>1444</v>
      </c>
      <c r="D320" s="33" t="s">
        <v>270</v>
      </c>
      <c r="E320" s="126">
        <v>1231</v>
      </c>
      <c r="F320" s="22"/>
      <c r="G320" s="22"/>
      <c r="H320" s="22"/>
      <c r="I320" s="22"/>
      <c r="J320" s="142"/>
      <c r="K320" s="142"/>
      <c r="L320" s="142"/>
      <c r="M320" s="142"/>
      <c r="N320" s="165"/>
      <c r="O320" s="22"/>
      <c r="P320" s="22"/>
      <c r="Q320" s="22" t="str">
        <f>IFERROR(VLOOKUP(A320,'[1]Compil Arr.Eval+Surv'!$C$2:$M$187,11,FALSE),"")</f>
        <v/>
      </c>
      <c r="R320" s="98"/>
      <c r="S320" s="98"/>
      <c r="T320" s="98" t="str">
        <f>IF(J320&lt;&gt;"","Etat chimique",IFERROR(VLOOKUP(A320,'[1]Compil Arr.Eval+Surv'!$C$2:$M$187,11,FALSE),""))</f>
        <v/>
      </c>
      <c r="U320" s="39" t="s">
        <v>790</v>
      </c>
      <c r="V320" s="39" t="s">
        <v>790</v>
      </c>
      <c r="W320" s="39" t="s">
        <v>790</v>
      </c>
      <c r="X320" s="39" t="s">
        <v>790</v>
      </c>
      <c r="Y320" s="39" t="s">
        <v>790</v>
      </c>
      <c r="Z320" s="39" t="s">
        <v>790</v>
      </c>
      <c r="AA320" s="42" t="s">
        <v>928</v>
      </c>
      <c r="AB320" s="42" t="s">
        <v>914</v>
      </c>
      <c r="AC320" s="42">
        <v>40088</v>
      </c>
      <c r="AD320" s="86" t="s">
        <v>276</v>
      </c>
      <c r="AE320" s="86">
        <v>0.56000000000000005</v>
      </c>
      <c r="AF320" s="86" t="s">
        <v>854</v>
      </c>
      <c r="AG320" s="86">
        <v>0.1</v>
      </c>
      <c r="AH320" s="86">
        <v>2.8</v>
      </c>
      <c r="AI320" s="86">
        <v>0.56000000000000005</v>
      </c>
      <c r="AJ320" s="86" t="s">
        <v>854</v>
      </c>
      <c r="AK320" s="86" t="s">
        <v>791</v>
      </c>
      <c r="AL320" s="86" t="s">
        <v>790</v>
      </c>
      <c r="AM320" s="86" t="s">
        <v>791</v>
      </c>
      <c r="AN320" s="86" t="s">
        <v>275</v>
      </c>
      <c r="AO320" s="86" t="s">
        <v>790</v>
      </c>
      <c r="AP320" s="86" t="s">
        <v>818</v>
      </c>
      <c r="AQ320" s="71">
        <v>10</v>
      </c>
      <c r="AR320" s="72">
        <v>0.56000000000000005</v>
      </c>
      <c r="AS320" s="72">
        <v>10</v>
      </c>
      <c r="AT320" s="72">
        <v>2.8</v>
      </c>
      <c r="AU320" s="55" t="s">
        <v>790</v>
      </c>
      <c r="AV320" s="55" t="s">
        <v>791</v>
      </c>
      <c r="AW320" s="55" t="s">
        <v>790</v>
      </c>
      <c r="AX320" s="55" t="s">
        <v>791</v>
      </c>
      <c r="AY320" s="48" t="s">
        <v>789</v>
      </c>
      <c r="AZ320" s="48">
        <v>1.1760000000000004</v>
      </c>
      <c r="BA320" s="44" t="s">
        <v>789</v>
      </c>
      <c r="BB320" s="44" t="s">
        <v>275</v>
      </c>
      <c r="BC320" s="57">
        <v>90</v>
      </c>
      <c r="BD320" s="57">
        <v>5.78</v>
      </c>
      <c r="BE320" s="57">
        <v>1.827956989247312</v>
      </c>
      <c r="BF320" s="57">
        <v>1.827956989247312</v>
      </c>
      <c r="BG320" s="61">
        <v>100</v>
      </c>
      <c r="BH320" s="61">
        <v>7.91</v>
      </c>
      <c r="BI320" s="61">
        <v>2.5015812776723592</v>
      </c>
      <c r="BJ320" s="61">
        <v>2.5015812776723592</v>
      </c>
      <c r="BK320" s="65" t="s">
        <v>790</v>
      </c>
      <c r="BL320" s="65">
        <v>0.1</v>
      </c>
      <c r="BM320" s="66" t="s">
        <v>1140</v>
      </c>
      <c r="BN320" s="66" t="s">
        <v>1517</v>
      </c>
    </row>
    <row r="321" spans="1:66" ht="35.1" customHeight="1" x14ac:dyDescent="0.2">
      <c r="A321" s="33" t="s">
        <v>761</v>
      </c>
      <c r="B321" s="125"/>
      <c r="C321" s="33" t="s">
        <v>762</v>
      </c>
      <c r="D321" s="33" t="s">
        <v>1434</v>
      </c>
      <c r="E321" s="126">
        <v>1952</v>
      </c>
      <c r="F321" s="22"/>
      <c r="G321" s="22"/>
      <c r="H321" s="22"/>
      <c r="I321" s="22"/>
      <c r="J321" s="142"/>
      <c r="K321" s="142"/>
      <c r="L321" s="142"/>
      <c r="M321" s="142"/>
      <c r="N321" s="165"/>
      <c r="O321" s="22"/>
      <c r="P321" s="22"/>
      <c r="Q321" s="22" t="str">
        <f>IFERROR(VLOOKUP(A321,'[1]Compil Arr.Eval+Surv'!$C$2:$M$187,11,FALSE),"")</f>
        <v>SPAS Cat. B</v>
      </c>
      <c r="R321" s="98"/>
      <c r="S321" s="98"/>
      <c r="T321" s="98" t="str">
        <f>IF(J321&lt;&gt;"","Etat chimique",IFERROR(VLOOKUP(A321,'[1]Compil Arr.Eval+Surv'!$C$2:$M$187,11,FALSE),""))</f>
        <v>SPAS Cat. B</v>
      </c>
      <c r="U321" s="39" t="s">
        <v>790</v>
      </c>
      <c r="V321" s="39" t="s">
        <v>790</v>
      </c>
      <c r="W321" s="39" t="s">
        <v>790</v>
      </c>
      <c r="X321" s="39" t="s">
        <v>790</v>
      </c>
      <c r="Y321" s="39" t="s">
        <v>790</v>
      </c>
      <c r="Z321" s="39" t="s">
        <v>790</v>
      </c>
      <c r="AA321" s="42" t="s">
        <v>928</v>
      </c>
      <c r="AB321" s="42" t="s">
        <v>919</v>
      </c>
      <c r="AC321" s="42">
        <v>41600</v>
      </c>
      <c r="AD321" s="86" t="s">
        <v>276</v>
      </c>
      <c r="AE321" s="86">
        <v>1.8000000000000001E-4</v>
      </c>
      <c r="AF321" s="86" t="s">
        <v>1234</v>
      </c>
      <c r="AG321" s="86">
        <v>1.8000000000000001E-4</v>
      </c>
      <c r="AH321" s="86">
        <v>2.4E-2</v>
      </c>
      <c r="AI321" s="86">
        <v>6.0000000000000001E-3</v>
      </c>
      <c r="AJ321" s="86" t="s">
        <v>854</v>
      </c>
      <c r="AK321" s="86">
        <v>9.4699999999999998E-5</v>
      </c>
      <c r="AL321" s="86" t="s">
        <v>1234</v>
      </c>
      <c r="AM321" s="86">
        <v>4.7999999999999996E-3</v>
      </c>
      <c r="AN321" s="86">
        <v>5.9999999999999995E-4</v>
      </c>
      <c r="AO321" s="86" t="s">
        <v>854</v>
      </c>
      <c r="AP321" s="86" t="s">
        <v>818</v>
      </c>
      <c r="AQ321" s="71">
        <v>10</v>
      </c>
      <c r="AR321" s="72">
        <v>6.0000000000000001E-3</v>
      </c>
      <c r="AS321" s="72">
        <v>10</v>
      </c>
      <c r="AT321" s="72">
        <v>2.4E-2</v>
      </c>
      <c r="AU321" s="55">
        <v>100</v>
      </c>
      <c r="AV321" s="55">
        <v>5.9999999999999995E-4</v>
      </c>
      <c r="AW321" s="55">
        <v>50</v>
      </c>
      <c r="AX321" s="55">
        <v>4.7999999999999996E-3</v>
      </c>
      <c r="AY321" s="48" t="s">
        <v>789</v>
      </c>
      <c r="AZ321" s="48">
        <v>1.6446000000000005</v>
      </c>
      <c r="BA321" s="44" t="s">
        <v>789</v>
      </c>
      <c r="BB321" s="44">
        <v>0.16446000000000002</v>
      </c>
      <c r="BC321" s="57">
        <v>30</v>
      </c>
      <c r="BD321" s="57">
        <v>67</v>
      </c>
      <c r="BE321" s="57">
        <v>1.52E-2</v>
      </c>
      <c r="BF321" s="57">
        <v>7.6099999999999996E-3</v>
      </c>
      <c r="BG321" s="61" t="s">
        <v>1075</v>
      </c>
      <c r="BH321" s="61">
        <v>0.83</v>
      </c>
      <c r="BI321" s="61">
        <v>1.8000000000000001E-4</v>
      </c>
      <c r="BJ321" s="61">
        <v>9.4699999999999998E-5</v>
      </c>
      <c r="BK321" s="65" t="s">
        <v>790</v>
      </c>
      <c r="BL321" s="65">
        <v>0.1</v>
      </c>
      <c r="BM321" s="66" t="s">
        <v>1140</v>
      </c>
      <c r="BN321" s="66" t="s">
        <v>1517</v>
      </c>
    </row>
    <row r="322" spans="1:66" ht="35.1" customHeight="1" x14ac:dyDescent="0.2">
      <c r="A322" s="33" t="s">
        <v>433</v>
      </c>
      <c r="B322" s="125"/>
      <c r="C322" s="33" t="s">
        <v>432</v>
      </c>
      <c r="D322" s="33" t="s">
        <v>432</v>
      </c>
      <c r="E322" s="126">
        <v>1148</v>
      </c>
      <c r="F322" s="22" t="s">
        <v>422</v>
      </c>
      <c r="G322" s="22" t="s">
        <v>750</v>
      </c>
      <c r="H322" s="22" t="s">
        <v>694</v>
      </c>
      <c r="I322" s="22" t="s">
        <v>750</v>
      </c>
      <c r="J322" s="142" t="s">
        <v>422</v>
      </c>
      <c r="K322" s="142" t="s">
        <v>431</v>
      </c>
      <c r="L322" s="142"/>
      <c r="M322" s="142"/>
      <c r="N322" s="165" t="s">
        <v>1535</v>
      </c>
      <c r="O322" s="22" t="s">
        <v>634</v>
      </c>
      <c r="P322" s="22" t="s">
        <v>634</v>
      </c>
      <c r="Q322" s="22" t="str">
        <f>IFERROR(VLOOKUP(A322,'[1]Compil Arr.Eval+Surv'!$C$2:$M$187,11,FALSE),"")</f>
        <v/>
      </c>
      <c r="R322" s="98"/>
      <c r="S322" s="98" t="s">
        <v>1262</v>
      </c>
      <c r="T322" s="98" t="str">
        <f>IF(J322&lt;&gt;"","Etat chimique",IFERROR(VLOOKUP(A322,'[1]Compil Arr.Eval+Surv'!$C$2:$M$187,11,FALSE),""))</f>
        <v>Etat chimique</v>
      </c>
      <c r="U322" s="39">
        <v>0.01</v>
      </c>
      <c r="V322" s="39">
        <v>0.01</v>
      </c>
      <c r="W322" s="39" t="s">
        <v>818</v>
      </c>
      <c r="X322" s="39" t="s">
        <v>818</v>
      </c>
      <c r="Y322" s="39" t="s">
        <v>818</v>
      </c>
      <c r="Z322" s="39" t="s">
        <v>790</v>
      </c>
      <c r="AA322" s="42" t="s">
        <v>1522</v>
      </c>
      <c r="AB322" s="42" t="s">
        <v>892</v>
      </c>
      <c r="AC322" s="42" t="s">
        <v>929</v>
      </c>
      <c r="AD322" s="86" t="s">
        <v>1233</v>
      </c>
      <c r="AE322" s="86" t="s">
        <v>791</v>
      </c>
      <c r="AF322" s="86" t="s">
        <v>790</v>
      </c>
      <c r="AG322" s="86" t="s">
        <v>791</v>
      </c>
      <c r="AH322" s="86" t="s">
        <v>851</v>
      </c>
      <c r="AI322" s="86" t="s">
        <v>275</v>
      </c>
      <c r="AJ322" s="86" t="s">
        <v>790</v>
      </c>
      <c r="AK322" s="86" t="s">
        <v>791</v>
      </c>
      <c r="AL322" s="86" t="s">
        <v>790</v>
      </c>
      <c r="AM322" s="86" t="s">
        <v>791</v>
      </c>
      <c r="AN322" s="86" t="s">
        <v>275</v>
      </c>
      <c r="AO322" s="86" t="s">
        <v>790</v>
      </c>
      <c r="AP322" s="86" t="s">
        <v>818</v>
      </c>
      <c r="AQ322" s="71" t="s">
        <v>790</v>
      </c>
      <c r="AR322" s="72" t="s">
        <v>851</v>
      </c>
      <c r="AS322" s="72" t="s">
        <v>790</v>
      </c>
      <c r="AT322" s="72" t="s">
        <v>851</v>
      </c>
      <c r="AU322" s="55" t="s">
        <v>790</v>
      </c>
      <c r="AV322" s="55" t="s">
        <v>791</v>
      </c>
      <c r="AW322" s="55" t="s">
        <v>790</v>
      </c>
      <c r="AX322" s="55" t="s">
        <v>791</v>
      </c>
      <c r="AY322" s="48" t="s">
        <v>790</v>
      </c>
      <c r="AZ322" s="48" t="s">
        <v>791</v>
      </c>
      <c r="BA322" s="44" t="s">
        <v>790</v>
      </c>
      <c r="BB322" s="44" t="s">
        <v>791</v>
      </c>
      <c r="BC322" s="57" t="s">
        <v>790</v>
      </c>
      <c r="BD322" s="57" t="s">
        <v>838</v>
      </c>
      <c r="BE322" s="57" t="s">
        <v>838</v>
      </c>
      <c r="BF322" s="57" t="s">
        <v>838</v>
      </c>
      <c r="BG322" s="61" t="s">
        <v>790</v>
      </c>
      <c r="BH322" s="61" t="s">
        <v>851</v>
      </c>
      <c r="BI322" s="61" t="s">
        <v>851</v>
      </c>
      <c r="BJ322" s="61" t="s">
        <v>851</v>
      </c>
      <c r="BK322" s="65" t="s">
        <v>790</v>
      </c>
      <c r="BL322" s="65">
        <v>0.1</v>
      </c>
      <c r="BM322" s="66" t="s">
        <v>1140</v>
      </c>
      <c r="BN322" s="66" t="s">
        <v>1517</v>
      </c>
    </row>
    <row r="323" spans="1:66" ht="35.1" customHeight="1" x14ac:dyDescent="0.2">
      <c r="A323" s="33" t="s">
        <v>3</v>
      </c>
      <c r="B323" s="125"/>
      <c r="C323" s="33" t="s">
        <v>4</v>
      </c>
      <c r="D323" s="33" t="s">
        <v>4</v>
      </c>
      <c r="E323" s="126"/>
      <c r="F323" s="22"/>
      <c r="G323" s="22"/>
      <c r="H323" s="22"/>
      <c r="I323" s="22"/>
      <c r="J323" s="142"/>
      <c r="K323" s="142"/>
      <c r="L323" s="142"/>
      <c r="M323" s="142"/>
      <c r="N323" s="165"/>
      <c r="O323" s="22"/>
      <c r="P323" s="22"/>
      <c r="Q323" s="22" t="str">
        <f>IFERROR(VLOOKUP(A323,'[1]Compil Arr.Eval+Surv'!$C$2:$M$187,11,FALSE),"")</f>
        <v/>
      </c>
      <c r="R323" s="98"/>
      <c r="S323" s="98"/>
      <c r="T323" s="98" t="str">
        <f>IF(J323&lt;&gt;"","Etat chimique",IFERROR(VLOOKUP(A323,'[1]Compil Arr.Eval+Surv'!$C$2:$M$187,11,FALSE),""))</f>
        <v/>
      </c>
      <c r="U323" s="39" t="s">
        <v>790</v>
      </c>
      <c r="V323" s="39" t="s">
        <v>790</v>
      </c>
      <c r="W323" s="39" t="s">
        <v>790</v>
      </c>
      <c r="X323" s="39" t="s">
        <v>790</v>
      </c>
      <c r="Y323" s="39" t="s">
        <v>790</v>
      </c>
      <c r="Z323" s="39" t="s">
        <v>790</v>
      </c>
      <c r="AA323" s="42" t="s">
        <v>928</v>
      </c>
      <c r="AB323" s="42" t="s">
        <v>917</v>
      </c>
      <c r="AC323" s="42">
        <v>41012</v>
      </c>
      <c r="AD323" s="86" t="s">
        <v>276</v>
      </c>
      <c r="AE323" s="86">
        <v>2.3000000000000001E-4</v>
      </c>
      <c r="AF323" s="86" t="s">
        <v>854</v>
      </c>
      <c r="AG323" s="86">
        <v>2.3000000000000001E-4</v>
      </c>
      <c r="AH323" s="86">
        <v>2.3E-2</v>
      </c>
      <c r="AI323" s="86">
        <v>2.3000000000000001E-4</v>
      </c>
      <c r="AJ323" s="86" t="s">
        <v>854</v>
      </c>
      <c r="AK323" s="86">
        <v>2.3E-5</v>
      </c>
      <c r="AL323" s="86" t="s">
        <v>854</v>
      </c>
      <c r="AM323" s="86">
        <v>2.3E-3</v>
      </c>
      <c r="AN323" s="86">
        <v>2.3E-5</v>
      </c>
      <c r="AO323" s="86" t="s">
        <v>854</v>
      </c>
      <c r="AP323" s="86" t="s">
        <v>818</v>
      </c>
      <c r="AQ323" s="71">
        <v>1000</v>
      </c>
      <c r="AR323" s="72">
        <v>2.3000000000000001E-4</v>
      </c>
      <c r="AS323" s="72">
        <v>10</v>
      </c>
      <c r="AT323" s="72">
        <v>2.3E-2</v>
      </c>
      <c r="AU323" s="55">
        <v>10000</v>
      </c>
      <c r="AV323" s="55">
        <v>2.3E-5</v>
      </c>
      <c r="AW323" s="55">
        <v>100</v>
      </c>
      <c r="AX323" s="55">
        <v>2.3E-3</v>
      </c>
      <c r="AY323" s="48">
        <v>100</v>
      </c>
      <c r="AZ323" s="48">
        <v>1000</v>
      </c>
      <c r="BA323" s="44">
        <v>1000</v>
      </c>
      <c r="BB323" s="44">
        <v>100</v>
      </c>
      <c r="BC323" s="57">
        <v>90</v>
      </c>
      <c r="BD323" s="57">
        <v>200</v>
      </c>
      <c r="BE323" s="57">
        <v>714.28571428571422</v>
      </c>
      <c r="BF323" s="57">
        <v>714.28571428571422</v>
      </c>
      <c r="BG323" s="61">
        <v>100</v>
      </c>
      <c r="BH323" s="61">
        <v>273.91000000000003</v>
      </c>
      <c r="BI323" s="61">
        <v>978.25</v>
      </c>
      <c r="BJ323" s="61">
        <v>978.25</v>
      </c>
      <c r="BK323" s="65" t="s">
        <v>790</v>
      </c>
      <c r="BL323" s="65">
        <v>0.1</v>
      </c>
      <c r="BM323" s="66" t="s">
        <v>1140</v>
      </c>
      <c r="BN323" s="66" t="s">
        <v>1517</v>
      </c>
    </row>
    <row r="324" spans="1:66" ht="35.1" customHeight="1" x14ac:dyDescent="0.2">
      <c r="A324" s="33" t="s">
        <v>681</v>
      </c>
      <c r="B324" s="125"/>
      <c r="C324" s="33" t="s">
        <v>682</v>
      </c>
      <c r="D324" s="33" t="s">
        <v>682</v>
      </c>
      <c r="E324" s="126">
        <v>1762</v>
      </c>
      <c r="F324" s="22"/>
      <c r="G324" s="22"/>
      <c r="H324" s="22"/>
      <c r="I324" s="22"/>
      <c r="J324" s="142"/>
      <c r="K324" s="142"/>
      <c r="L324" s="142"/>
      <c r="M324" s="142"/>
      <c r="N324" s="165"/>
      <c r="O324" s="22"/>
      <c r="P324" s="22"/>
      <c r="Q324" s="22" t="str">
        <f>IFERROR(VLOOKUP(A324,'[1]Compil Arr.Eval+Surv'!$C$2:$M$187,11,FALSE),"")</f>
        <v/>
      </c>
      <c r="R324" s="98"/>
      <c r="S324" s="98"/>
      <c r="T324" s="98" t="str">
        <f>IF(J324&lt;&gt;"","Etat chimique",IFERROR(VLOOKUP(A324,'[1]Compil Arr.Eval+Surv'!$C$2:$M$187,11,FALSE),""))</f>
        <v/>
      </c>
      <c r="U324" s="39" t="s">
        <v>790</v>
      </c>
      <c r="V324" s="39" t="s">
        <v>790</v>
      </c>
      <c r="W324" s="39" t="s">
        <v>790</v>
      </c>
      <c r="X324" s="39" t="s">
        <v>790</v>
      </c>
      <c r="Y324" s="39" t="s">
        <v>790</v>
      </c>
      <c r="Z324" s="39" t="s">
        <v>790</v>
      </c>
      <c r="AA324" s="42" t="s">
        <v>928</v>
      </c>
      <c r="AB324" s="42" t="s">
        <v>918</v>
      </c>
      <c r="AC324" s="42">
        <v>41236</v>
      </c>
      <c r="AD324" s="86" t="s">
        <v>276</v>
      </c>
      <c r="AE324" s="86">
        <v>3.5</v>
      </c>
      <c r="AF324" s="86" t="s">
        <v>1211</v>
      </c>
      <c r="AG324" s="86">
        <v>0.1</v>
      </c>
      <c r="AH324" s="86">
        <v>6</v>
      </c>
      <c r="AI324" s="86">
        <v>3.5</v>
      </c>
      <c r="AJ324" s="86" t="s">
        <v>1211</v>
      </c>
      <c r="AK324" s="86">
        <v>0.6</v>
      </c>
      <c r="AL324" s="86" t="s">
        <v>854</v>
      </c>
      <c r="AM324" s="86">
        <v>0.6</v>
      </c>
      <c r="AN324" s="86">
        <v>0.6</v>
      </c>
      <c r="AO324" s="86" t="s">
        <v>854</v>
      </c>
      <c r="AP324" s="86" t="s">
        <v>818</v>
      </c>
      <c r="AQ324" s="71">
        <v>10</v>
      </c>
      <c r="AR324" s="72">
        <v>6</v>
      </c>
      <c r="AS324" s="72" t="s">
        <v>834</v>
      </c>
      <c r="AT324" s="72">
        <v>6</v>
      </c>
      <c r="AU324" s="55">
        <v>100</v>
      </c>
      <c r="AV324" s="55">
        <v>0.6</v>
      </c>
      <c r="AW324" s="55" t="s">
        <v>833</v>
      </c>
      <c r="AX324" s="55">
        <v>0.6</v>
      </c>
      <c r="AY324" s="48">
        <v>100</v>
      </c>
      <c r="AZ324" s="48">
        <v>250</v>
      </c>
      <c r="BA324" s="44">
        <v>1000</v>
      </c>
      <c r="BB324" s="44">
        <v>25</v>
      </c>
      <c r="BC324" s="57">
        <v>90</v>
      </c>
      <c r="BD324" s="57">
        <v>1100</v>
      </c>
      <c r="BE324" s="57">
        <v>3.5</v>
      </c>
      <c r="BF324" s="57">
        <v>3.5</v>
      </c>
      <c r="BG324" s="61">
        <v>100</v>
      </c>
      <c r="BH324" s="61">
        <v>1900</v>
      </c>
      <c r="BI324" s="61">
        <v>6</v>
      </c>
      <c r="BJ324" s="61">
        <v>6</v>
      </c>
      <c r="BK324" s="65" t="s">
        <v>790</v>
      </c>
      <c r="BL324" s="65">
        <v>0.1</v>
      </c>
      <c r="BM324" s="66" t="s">
        <v>1140</v>
      </c>
      <c r="BN324" s="66" t="s">
        <v>1517</v>
      </c>
    </row>
    <row r="325" spans="1:66" ht="35.1" customHeight="1" x14ac:dyDescent="0.2">
      <c r="A325" s="33" t="s">
        <v>122</v>
      </c>
      <c r="B325" s="125"/>
      <c r="C325" s="33" t="s">
        <v>876</v>
      </c>
      <c r="D325" s="33" t="s">
        <v>1439</v>
      </c>
      <c r="E325" s="126">
        <v>1234</v>
      </c>
      <c r="F325" s="22"/>
      <c r="G325" s="22"/>
      <c r="H325" s="22"/>
      <c r="I325" s="22"/>
      <c r="J325" s="142"/>
      <c r="K325" s="142"/>
      <c r="L325" s="142"/>
      <c r="M325" s="142"/>
      <c r="N325" s="165"/>
      <c r="O325" s="22"/>
      <c r="P325" s="22" t="s">
        <v>633</v>
      </c>
      <c r="Q325" s="22" t="str">
        <f>IFERROR(VLOOKUP(A325,'[1]Compil Arr.Eval+Surv'!$C$2:$M$187,11,FALSE),"")</f>
        <v>PSEE &amp; SPAS Cat. A</v>
      </c>
      <c r="R325" s="98"/>
      <c r="S325" s="98"/>
      <c r="T325" s="98" t="str">
        <f>IF(J325&lt;&gt;"","Etat chimique",IFERROR(VLOOKUP(A325,'[1]Compil Arr.Eval+Surv'!$C$2:$M$187,11,FALSE),""))</f>
        <v>PSEE &amp; SPAS Cat. A</v>
      </c>
      <c r="U325" s="39" t="s">
        <v>790</v>
      </c>
      <c r="V325" s="39" t="s">
        <v>790</v>
      </c>
      <c r="W325" s="39" t="s">
        <v>790</v>
      </c>
      <c r="X325" s="39" t="s">
        <v>790</v>
      </c>
      <c r="Y325" s="39" t="s">
        <v>790</v>
      </c>
      <c r="Z325" s="39">
        <f>AI325</f>
        <v>0.02</v>
      </c>
      <c r="AA325" s="42" t="s">
        <v>1100</v>
      </c>
      <c r="AB325" s="42" t="s">
        <v>920</v>
      </c>
      <c r="AC325" s="42">
        <v>41824</v>
      </c>
      <c r="AD325" s="86" t="s">
        <v>276</v>
      </c>
      <c r="AE325" s="86">
        <v>0.02</v>
      </c>
      <c r="AF325" s="86" t="s">
        <v>1211</v>
      </c>
      <c r="AG325" s="86">
        <v>0.02</v>
      </c>
      <c r="AH325" s="86">
        <v>0.5</v>
      </c>
      <c r="AI325" s="86">
        <v>0.02</v>
      </c>
      <c r="AJ325" s="86" t="s">
        <v>1211</v>
      </c>
      <c r="AK325" s="86">
        <v>2E-3</v>
      </c>
      <c r="AL325" s="86" t="s">
        <v>1211</v>
      </c>
      <c r="AM325" s="86">
        <v>0.5</v>
      </c>
      <c r="AN325" s="86">
        <v>2E-3</v>
      </c>
      <c r="AO325" s="86" t="s">
        <v>1211</v>
      </c>
      <c r="AP325" s="86" t="s">
        <v>818</v>
      </c>
      <c r="AQ325" s="71">
        <v>10</v>
      </c>
      <c r="AR325" s="72">
        <v>7.0000000000000007E-2</v>
      </c>
      <c r="AS325" s="72">
        <v>10</v>
      </c>
      <c r="AT325" s="72">
        <v>0.5</v>
      </c>
      <c r="AU325" s="55">
        <v>50</v>
      </c>
      <c r="AV325" s="55">
        <v>0.01</v>
      </c>
      <c r="AW325" s="55">
        <v>10</v>
      </c>
      <c r="AX325" s="55">
        <v>0.5</v>
      </c>
      <c r="AY325" s="48" t="s">
        <v>789</v>
      </c>
      <c r="AZ325" s="48">
        <v>55</v>
      </c>
      <c r="BA325" s="44" t="s">
        <v>789</v>
      </c>
      <c r="BB325" s="44">
        <v>11</v>
      </c>
      <c r="BC325" s="57">
        <v>90</v>
      </c>
      <c r="BD325" s="57">
        <v>1100</v>
      </c>
      <c r="BE325" s="57">
        <v>0.02</v>
      </c>
      <c r="BF325" s="57">
        <v>2E-3</v>
      </c>
      <c r="BG325" s="61">
        <v>300</v>
      </c>
      <c r="BH325" s="61">
        <v>2400</v>
      </c>
      <c r="BI325" s="61">
        <v>4.8000000000000001E-2</v>
      </c>
      <c r="BJ325" s="61">
        <v>5.0000000000000001E-3</v>
      </c>
      <c r="BK325" s="65" t="s">
        <v>790</v>
      </c>
      <c r="BL325" s="65">
        <v>0.1</v>
      </c>
      <c r="BM325" s="66" t="s">
        <v>1140</v>
      </c>
      <c r="BN325" s="66" t="s">
        <v>1517</v>
      </c>
    </row>
    <row r="326" spans="1:66" ht="35.1" customHeight="1" x14ac:dyDescent="0.2">
      <c r="A326" s="33" t="s">
        <v>624</v>
      </c>
      <c r="B326" s="125"/>
      <c r="C326" s="33" t="s">
        <v>625</v>
      </c>
      <c r="D326" s="33" t="s">
        <v>625</v>
      </c>
      <c r="E326" s="174">
        <v>2915</v>
      </c>
      <c r="F326" s="22">
        <v>5</v>
      </c>
      <c r="G326" s="22" t="s">
        <v>431</v>
      </c>
      <c r="H326" s="22">
        <v>5</v>
      </c>
      <c r="I326" s="22" t="s">
        <v>431</v>
      </c>
      <c r="J326" s="142">
        <v>5</v>
      </c>
      <c r="K326" s="142" t="s">
        <v>431</v>
      </c>
      <c r="L326" s="142" t="s">
        <v>1227</v>
      </c>
      <c r="M326" s="142" t="s">
        <v>1228</v>
      </c>
      <c r="N326" s="165" t="s">
        <v>1536</v>
      </c>
      <c r="O326" s="22" t="s">
        <v>634</v>
      </c>
      <c r="P326" s="22" t="s">
        <v>634</v>
      </c>
      <c r="Q326" s="22" t="str">
        <f>IFERROR(VLOOKUP(A326,'[1]Compil Arr.Eval+Surv'!$C$2:$M$187,11,FALSE),"")</f>
        <v/>
      </c>
      <c r="R326" s="98"/>
      <c r="S326" s="98" t="s">
        <v>1114</v>
      </c>
      <c r="T326" s="98" t="str">
        <f>IF(J326&lt;&gt;"","Etat chimique",IFERROR(VLOOKUP(A326,'[1]Compil Arr.Eval+Surv'!$C$2:$M$187,11,FALSE),""))</f>
        <v>Etat chimique</v>
      </c>
      <c r="U326" s="39" t="s">
        <v>826</v>
      </c>
      <c r="V326" s="39" t="s">
        <v>826</v>
      </c>
      <c r="W326" s="39" t="s">
        <v>826</v>
      </c>
      <c r="X326" s="39" t="s">
        <v>826</v>
      </c>
      <c r="Y326" s="39" t="s">
        <v>826</v>
      </c>
      <c r="Z326" s="39" t="s">
        <v>790</v>
      </c>
      <c r="AA326" s="42" t="s">
        <v>1522</v>
      </c>
      <c r="AB326" s="42" t="s">
        <v>1154</v>
      </c>
      <c r="AC326" s="42" t="s">
        <v>929</v>
      </c>
      <c r="AD326" s="86" t="s">
        <v>1233</v>
      </c>
      <c r="AE326" s="86" t="s">
        <v>826</v>
      </c>
      <c r="AF326" s="86" t="s">
        <v>826</v>
      </c>
      <c r="AG326" s="86" t="s">
        <v>826</v>
      </c>
      <c r="AH326" s="86" t="s">
        <v>826</v>
      </c>
      <c r="AI326" s="86" t="s">
        <v>826</v>
      </c>
      <c r="AJ326" s="86" t="s">
        <v>826</v>
      </c>
      <c r="AK326" s="86" t="s">
        <v>826</v>
      </c>
      <c r="AL326" s="86" t="s">
        <v>826</v>
      </c>
      <c r="AM326" s="86" t="s">
        <v>826</v>
      </c>
      <c r="AN326" s="86" t="s">
        <v>826</v>
      </c>
      <c r="AO326" s="86" t="s">
        <v>826</v>
      </c>
      <c r="AP326" s="86" t="s">
        <v>826</v>
      </c>
      <c r="AQ326" s="71" t="s">
        <v>826</v>
      </c>
      <c r="AR326" s="72" t="s">
        <v>826</v>
      </c>
      <c r="AS326" s="72" t="s">
        <v>826</v>
      </c>
      <c r="AT326" s="72" t="s">
        <v>826</v>
      </c>
      <c r="AU326" s="55" t="s">
        <v>826</v>
      </c>
      <c r="AV326" s="55" t="s">
        <v>826</v>
      </c>
      <c r="AW326" s="55" t="s">
        <v>826</v>
      </c>
      <c r="AX326" s="55" t="s">
        <v>826</v>
      </c>
      <c r="AY326" s="48" t="s">
        <v>826</v>
      </c>
      <c r="AZ326" s="48" t="s">
        <v>826</v>
      </c>
      <c r="BA326" s="44" t="s">
        <v>826</v>
      </c>
      <c r="BB326" s="44" t="s">
        <v>826</v>
      </c>
      <c r="BC326" s="57" t="s">
        <v>826</v>
      </c>
      <c r="BD326" s="57" t="s">
        <v>826</v>
      </c>
      <c r="BE326" s="57" t="s">
        <v>826</v>
      </c>
      <c r="BF326" s="57" t="s">
        <v>826</v>
      </c>
      <c r="BG326" s="61" t="s">
        <v>826</v>
      </c>
      <c r="BH326" s="61" t="s">
        <v>826</v>
      </c>
      <c r="BI326" s="61" t="s">
        <v>826</v>
      </c>
      <c r="BJ326" s="61" t="s">
        <v>826</v>
      </c>
      <c r="BK326" s="65" t="s">
        <v>826</v>
      </c>
      <c r="BL326" s="65" t="s">
        <v>826</v>
      </c>
      <c r="BM326" s="66" t="s">
        <v>826</v>
      </c>
      <c r="BN326" s="66"/>
    </row>
    <row r="327" spans="1:66" ht="35.1" customHeight="1" x14ac:dyDescent="0.2">
      <c r="A327" s="33" t="s">
        <v>626</v>
      </c>
      <c r="B327" s="125"/>
      <c r="C327" s="33" t="s">
        <v>627</v>
      </c>
      <c r="D327" s="33" t="s">
        <v>627</v>
      </c>
      <c r="E327" s="174">
        <v>2916</v>
      </c>
      <c r="F327" s="22">
        <v>5</v>
      </c>
      <c r="G327" s="22" t="s">
        <v>431</v>
      </c>
      <c r="H327" s="22">
        <v>5</v>
      </c>
      <c r="I327" s="22" t="s">
        <v>431</v>
      </c>
      <c r="J327" s="142">
        <v>5</v>
      </c>
      <c r="K327" s="142" t="s">
        <v>431</v>
      </c>
      <c r="L327" s="142" t="s">
        <v>1227</v>
      </c>
      <c r="M327" s="142" t="s">
        <v>1228</v>
      </c>
      <c r="N327" s="165" t="s">
        <v>1536</v>
      </c>
      <c r="O327" s="22" t="s">
        <v>634</v>
      </c>
      <c r="P327" s="22" t="s">
        <v>634</v>
      </c>
      <c r="Q327" s="22" t="str">
        <f>IFERROR(VLOOKUP(A327,'[1]Compil Arr.Eval+Surv'!$C$2:$M$187,11,FALSE),"")</f>
        <v/>
      </c>
      <c r="R327" s="98"/>
      <c r="S327" s="98" t="s">
        <v>1114</v>
      </c>
      <c r="T327" s="98" t="str">
        <f>IF(J327&lt;&gt;"","Etat chimique",IFERROR(VLOOKUP(A327,'[1]Compil Arr.Eval+Surv'!$C$2:$M$187,11,FALSE),""))</f>
        <v>Etat chimique</v>
      </c>
      <c r="U327" s="39" t="s">
        <v>826</v>
      </c>
      <c r="V327" s="39" t="s">
        <v>826</v>
      </c>
      <c r="W327" s="39" t="s">
        <v>826</v>
      </c>
      <c r="X327" s="39" t="s">
        <v>826</v>
      </c>
      <c r="Y327" s="39" t="s">
        <v>826</v>
      </c>
      <c r="Z327" s="39" t="s">
        <v>790</v>
      </c>
      <c r="AA327" s="42" t="s">
        <v>1522</v>
      </c>
      <c r="AB327" s="42" t="s">
        <v>1154</v>
      </c>
      <c r="AC327" s="42" t="s">
        <v>929</v>
      </c>
      <c r="AD327" s="86" t="s">
        <v>1233</v>
      </c>
      <c r="AE327" s="86" t="s">
        <v>826</v>
      </c>
      <c r="AF327" s="86" t="s">
        <v>826</v>
      </c>
      <c r="AG327" s="86" t="s">
        <v>826</v>
      </c>
      <c r="AH327" s="86" t="s">
        <v>826</v>
      </c>
      <c r="AI327" s="86" t="s">
        <v>826</v>
      </c>
      <c r="AJ327" s="86" t="s">
        <v>826</v>
      </c>
      <c r="AK327" s="86" t="s">
        <v>826</v>
      </c>
      <c r="AL327" s="86" t="s">
        <v>826</v>
      </c>
      <c r="AM327" s="86" t="s">
        <v>826</v>
      </c>
      <c r="AN327" s="86" t="s">
        <v>826</v>
      </c>
      <c r="AO327" s="86" t="s">
        <v>826</v>
      </c>
      <c r="AP327" s="86" t="s">
        <v>826</v>
      </c>
      <c r="AQ327" s="71" t="s">
        <v>826</v>
      </c>
      <c r="AR327" s="72" t="s">
        <v>826</v>
      </c>
      <c r="AS327" s="72" t="s">
        <v>826</v>
      </c>
      <c r="AT327" s="72" t="s">
        <v>826</v>
      </c>
      <c r="AU327" s="55" t="s">
        <v>826</v>
      </c>
      <c r="AV327" s="55" t="s">
        <v>826</v>
      </c>
      <c r="AW327" s="55" t="s">
        <v>826</v>
      </c>
      <c r="AX327" s="55" t="s">
        <v>826</v>
      </c>
      <c r="AY327" s="48" t="s">
        <v>826</v>
      </c>
      <c r="AZ327" s="48" t="s">
        <v>826</v>
      </c>
      <c r="BA327" s="44" t="s">
        <v>826</v>
      </c>
      <c r="BB327" s="44" t="s">
        <v>826</v>
      </c>
      <c r="BC327" s="57" t="s">
        <v>826</v>
      </c>
      <c r="BD327" s="57" t="s">
        <v>826</v>
      </c>
      <c r="BE327" s="57" t="s">
        <v>826</v>
      </c>
      <c r="BF327" s="57" t="s">
        <v>826</v>
      </c>
      <c r="BG327" s="61" t="s">
        <v>826</v>
      </c>
      <c r="BH327" s="61" t="s">
        <v>826</v>
      </c>
      <c r="BI327" s="61" t="s">
        <v>826</v>
      </c>
      <c r="BJ327" s="61" t="s">
        <v>826</v>
      </c>
      <c r="BK327" s="65" t="s">
        <v>826</v>
      </c>
      <c r="BL327" s="65" t="s">
        <v>826</v>
      </c>
      <c r="BM327" s="66" t="s">
        <v>826</v>
      </c>
      <c r="BN327" s="66"/>
    </row>
    <row r="328" spans="1:66" ht="35.1" customHeight="1" x14ac:dyDescent="0.2">
      <c r="A328" s="33" t="s">
        <v>243</v>
      </c>
      <c r="B328" s="125"/>
      <c r="C328" s="33" t="s">
        <v>178</v>
      </c>
      <c r="D328" s="33" t="s">
        <v>1445</v>
      </c>
      <c r="E328" s="174">
        <v>1921</v>
      </c>
      <c r="F328" s="22">
        <v>5</v>
      </c>
      <c r="G328" s="22" t="s">
        <v>431</v>
      </c>
      <c r="H328" s="22">
        <v>5</v>
      </c>
      <c r="I328" s="22" t="s">
        <v>431</v>
      </c>
      <c r="J328" s="142">
        <v>5</v>
      </c>
      <c r="K328" s="142" t="s">
        <v>431</v>
      </c>
      <c r="L328" s="142" t="s">
        <v>1227</v>
      </c>
      <c r="M328" s="142" t="s">
        <v>1228</v>
      </c>
      <c r="N328" s="165" t="s">
        <v>1536</v>
      </c>
      <c r="O328" s="22" t="s">
        <v>634</v>
      </c>
      <c r="P328" s="22" t="s">
        <v>634</v>
      </c>
      <c r="Q328" s="22" t="str">
        <f>IFERROR(VLOOKUP(A328,'[1]Compil Arr.Eval+Surv'!$C$2:$M$187,11,FALSE),"")</f>
        <v/>
      </c>
      <c r="R328" s="98"/>
      <c r="S328" s="98" t="s">
        <v>1114</v>
      </c>
      <c r="T328" s="98" t="str">
        <f>IF(J328&lt;&gt;"","Etat chimique",IFERROR(VLOOKUP(A328,'[1]Compil Arr.Eval+Surv'!$C$2:$M$187,11,FALSE),""))</f>
        <v>Etat chimique</v>
      </c>
      <c r="U328" s="39" t="s">
        <v>826</v>
      </c>
      <c r="V328" s="39" t="s">
        <v>826</v>
      </c>
      <c r="W328" s="39" t="s">
        <v>826</v>
      </c>
      <c r="X328" s="39" t="s">
        <v>826</v>
      </c>
      <c r="Y328" s="39" t="s">
        <v>826</v>
      </c>
      <c r="Z328" s="39" t="s">
        <v>790</v>
      </c>
      <c r="AA328" s="42" t="s">
        <v>1522</v>
      </c>
      <c r="AB328" s="42" t="s">
        <v>1154</v>
      </c>
      <c r="AC328" s="42" t="s">
        <v>929</v>
      </c>
      <c r="AD328" s="86" t="s">
        <v>1233</v>
      </c>
      <c r="AE328" s="86" t="s">
        <v>826</v>
      </c>
      <c r="AF328" s="86" t="s">
        <v>826</v>
      </c>
      <c r="AG328" s="86" t="s">
        <v>826</v>
      </c>
      <c r="AH328" s="86" t="s">
        <v>826</v>
      </c>
      <c r="AI328" s="86" t="s">
        <v>826</v>
      </c>
      <c r="AJ328" s="86" t="s">
        <v>826</v>
      </c>
      <c r="AK328" s="86" t="s">
        <v>826</v>
      </c>
      <c r="AL328" s="86" t="s">
        <v>826</v>
      </c>
      <c r="AM328" s="86" t="s">
        <v>826</v>
      </c>
      <c r="AN328" s="86" t="s">
        <v>826</v>
      </c>
      <c r="AO328" s="86" t="s">
        <v>826</v>
      </c>
      <c r="AP328" s="86" t="s">
        <v>826</v>
      </c>
      <c r="AQ328" s="71" t="s">
        <v>826</v>
      </c>
      <c r="AR328" s="72" t="s">
        <v>826</v>
      </c>
      <c r="AS328" s="72" t="s">
        <v>826</v>
      </c>
      <c r="AT328" s="72" t="s">
        <v>826</v>
      </c>
      <c r="AU328" s="55" t="s">
        <v>826</v>
      </c>
      <c r="AV328" s="55" t="s">
        <v>826</v>
      </c>
      <c r="AW328" s="55" t="s">
        <v>826</v>
      </c>
      <c r="AX328" s="55" t="s">
        <v>826</v>
      </c>
      <c r="AY328" s="48" t="s">
        <v>826</v>
      </c>
      <c r="AZ328" s="48" t="s">
        <v>826</v>
      </c>
      <c r="BA328" s="44" t="s">
        <v>826</v>
      </c>
      <c r="BB328" s="44" t="s">
        <v>826</v>
      </c>
      <c r="BC328" s="57" t="s">
        <v>826</v>
      </c>
      <c r="BD328" s="57" t="s">
        <v>826</v>
      </c>
      <c r="BE328" s="57" t="s">
        <v>826</v>
      </c>
      <c r="BF328" s="57" t="s">
        <v>826</v>
      </c>
      <c r="BG328" s="61" t="s">
        <v>826</v>
      </c>
      <c r="BH328" s="61" t="s">
        <v>826</v>
      </c>
      <c r="BI328" s="61" t="s">
        <v>826</v>
      </c>
      <c r="BJ328" s="61" t="s">
        <v>826</v>
      </c>
      <c r="BK328" s="65" t="s">
        <v>826</v>
      </c>
      <c r="BL328" s="65" t="s">
        <v>826</v>
      </c>
      <c r="BM328" s="66" t="s">
        <v>826</v>
      </c>
      <c r="BN328" s="66"/>
    </row>
    <row r="329" spans="1:66" ht="35.1" customHeight="1" x14ac:dyDescent="0.2">
      <c r="A329" s="33" t="s">
        <v>251</v>
      </c>
      <c r="B329" s="125"/>
      <c r="C329" s="33" t="s">
        <v>184</v>
      </c>
      <c r="D329" s="33" t="s">
        <v>1448</v>
      </c>
      <c r="E329" s="174">
        <v>1888</v>
      </c>
      <c r="F329" s="22">
        <v>26</v>
      </c>
      <c r="G329" s="22" t="s">
        <v>431</v>
      </c>
      <c r="H329" s="22">
        <v>26</v>
      </c>
      <c r="I329" s="22" t="s">
        <v>431</v>
      </c>
      <c r="J329" s="142">
        <v>26</v>
      </c>
      <c r="K329" s="142" t="s">
        <v>431</v>
      </c>
      <c r="L329" s="142"/>
      <c r="M329" s="142" t="s">
        <v>1228</v>
      </c>
      <c r="N329" s="165" t="s">
        <v>276</v>
      </c>
      <c r="O329" s="22" t="s">
        <v>634</v>
      </c>
      <c r="P329" s="22" t="s">
        <v>634</v>
      </c>
      <c r="Q329" s="22" t="str">
        <f>IFERROR(VLOOKUP(A329,'[1]Compil Arr.Eval+Surv'!$C$2:$M$187,11,FALSE),"")</f>
        <v/>
      </c>
      <c r="R329" s="98"/>
      <c r="S329" s="98" t="s">
        <v>1262</v>
      </c>
      <c r="T329" s="98" t="str">
        <f>IF(J329&lt;&gt;"","Etat chimique",IFERROR(VLOOKUP(A329,'[1]Compil Arr.Eval+Surv'!$C$2:$M$187,11,FALSE),""))</f>
        <v>Etat chimique</v>
      </c>
      <c r="U329" s="39">
        <v>7.0000000000000001E-3</v>
      </c>
      <c r="V329" s="39">
        <v>6.9999999999999999E-4</v>
      </c>
      <c r="W329" s="39" t="s">
        <v>818</v>
      </c>
      <c r="X329" s="39" t="s">
        <v>818</v>
      </c>
      <c r="Y329" s="39" t="s">
        <v>818</v>
      </c>
      <c r="Z329" s="39" t="s">
        <v>790</v>
      </c>
      <c r="AA329" s="42" t="s">
        <v>1522</v>
      </c>
      <c r="AB329" s="42" t="s">
        <v>890</v>
      </c>
      <c r="AC329" s="42" t="s">
        <v>929</v>
      </c>
      <c r="AD329" s="86" t="s">
        <v>276</v>
      </c>
      <c r="AE329" s="86">
        <v>7.0000000000000001E-3</v>
      </c>
      <c r="AF329" s="86" t="s">
        <v>1211</v>
      </c>
      <c r="AG329" s="86">
        <v>7.0000000000000001E-3</v>
      </c>
      <c r="AH329" s="86">
        <v>1</v>
      </c>
      <c r="AI329" s="86">
        <v>7.0000000000000001E-3</v>
      </c>
      <c r="AJ329" s="86" t="s">
        <v>1211</v>
      </c>
      <c r="AK329" s="86">
        <v>6.9999999999999999E-4</v>
      </c>
      <c r="AL329" s="86" t="s">
        <v>1211</v>
      </c>
      <c r="AM329" s="86">
        <v>1</v>
      </c>
      <c r="AN329" s="86">
        <v>6.9999999999999999E-4</v>
      </c>
      <c r="AO329" s="86" t="s">
        <v>1211</v>
      </c>
      <c r="AP329" s="86" t="s">
        <v>818</v>
      </c>
      <c r="AQ329" s="71">
        <v>10</v>
      </c>
      <c r="AR329" s="72">
        <v>1</v>
      </c>
      <c r="AS329" s="72">
        <v>100</v>
      </c>
      <c r="AT329" s="72">
        <v>1</v>
      </c>
      <c r="AU329" s="55">
        <v>10</v>
      </c>
      <c r="AV329" s="55">
        <v>1</v>
      </c>
      <c r="AW329" s="55">
        <v>100</v>
      </c>
      <c r="AX329" s="55">
        <v>1</v>
      </c>
      <c r="AY329" s="48" t="s">
        <v>789</v>
      </c>
      <c r="AZ329" s="48">
        <v>400</v>
      </c>
      <c r="BA329" s="44" t="s">
        <v>789</v>
      </c>
      <c r="BB329" s="44">
        <v>400</v>
      </c>
      <c r="BC329" s="57">
        <v>90</v>
      </c>
      <c r="BD329" s="57">
        <v>367</v>
      </c>
      <c r="BE329" s="57">
        <v>7.0000000000000001E-3</v>
      </c>
      <c r="BF329" s="57">
        <v>6.9999999999999999E-4</v>
      </c>
      <c r="BG329" s="61">
        <v>10000</v>
      </c>
      <c r="BH329" s="61">
        <v>30</v>
      </c>
      <c r="BI329" s="61"/>
      <c r="BJ329" s="61"/>
      <c r="BK329" s="65">
        <v>10000</v>
      </c>
      <c r="BL329" s="65">
        <v>1.8</v>
      </c>
      <c r="BM329" s="66" t="s">
        <v>1156</v>
      </c>
      <c r="BN329" s="66"/>
    </row>
    <row r="330" spans="1:66" ht="35.1" customHeight="1" x14ac:dyDescent="0.2">
      <c r="A330" s="33" t="s">
        <v>216</v>
      </c>
      <c r="B330" s="125"/>
      <c r="C330" s="33" t="s">
        <v>152</v>
      </c>
      <c r="D330" s="33" t="s">
        <v>1446</v>
      </c>
      <c r="E330" s="174">
        <v>1235</v>
      </c>
      <c r="F330" s="22">
        <v>27</v>
      </c>
      <c r="G330" s="22" t="s">
        <v>687</v>
      </c>
      <c r="H330" s="22">
        <v>27</v>
      </c>
      <c r="I330" s="22" t="s">
        <v>687</v>
      </c>
      <c r="J330" s="142">
        <v>27</v>
      </c>
      <c r="K330" s="142" t="s">
        <v>431</v>
      </c>
      <c r="L330" s="142"/>
      <c r="M330" s="142"/>
      <c r="N330" s="165" t="s">
        <v>276</v>
      </c>
      <c r="O330" s="22" t="s">
        <v>634</v>
      </c>
      <c r="P330" s="22" t="s">
        <v>634</v>
      </c>
      <c r="Q330" s="22" t="str">
        <f>IFERROR(VLOOKUP(A330,'[1]Compil Arr.Eval+Surv'!$C$2:$M$187,11,FALSE),"")</f>
        <v/>
      </c>
      <c r="R330" s="98"/>
      <c r="S330" s="98" t="s">
        <v>1262</v>
      </c>
      <c r="T330" s="98" t="str">
        <f>IF(J330&lt;&gt;"","Etat chimique",IFERROR(VLOOKUP(A330,'[1]Compil Arr.Eval+Surv'!$C$2:$M$187,11,FALSE),""))</f>
        <v>Etat chimique</v>
      </c>
      <c r="U330" s="39">
        <v>0.4</v>
      </c>
      <c r="V330" s="39">
        <v>0.4</v>
      </c>
      <c r="W330" s="39">
        <v>1</v>
      </c>
      <c r="X330" s="39">
        <v>1</v>
      </c>
      <c r="Y330" s="39" t="s">
        <v>818</v>
      </c>
      <c r="Z330" s="39" t="s">
        <v>790</v>
      </c>
      <c r="AA330" s="42" t="s">
        <v>1522</v>
      </c>
      <c r="AB330" s="42" t="s">
        <v>890</v>
      </c>
      <c r="AC330" s="42" t="s">
        <v>929</v>
      </c>
      <c r="AD330" s="86" t="s">
        <v>276</v>
      </c>
      <c r="AE330" s="86">
        <v>0.35</v>
      </c>
      <c r="AF330" s="86" t="s">
        <v>854</v>
      </c>
      <c r="AG330" s="86">
        <v>0.1</v>
      </c>
      <c r="AH330" s="86">
        <v>1</v>
      </c>
      <c r="AI330" s="86">
        <v>0.35</v>
      </c>
      <c r="AJ330" s="86" t="s">
        <v>854</v>
      </c>
      <c r="AK330" s="86">
        <v>0.35</v>
      </c>
      <c r="AL330" s="86" t="s">
        <v>854</v>
      </c>
      <c r="AM330" s="86">
        <v>1</v>
      </c>
      <c r="AN330" s="86">
        <v>0.35</v>
      </c>
      <c r="AO330" s="86" t="s">
        <v>854</v>
      </c>
      <c r="AP330" s="86" t="s">
        <v>818</v>
      </c>
      <c r="AQ330" s="71" t="s">
        <v>827</v>
      </c>
      <c r="AR330" s="72">
        <v>0.35</v>
      </c>
      <c r="AS330" s="72">
        <v>10</v>
      </c>
      <c r="AT330" s="72">
        <v>1</v>
      </c>
      <c r="AU330" s="55" t="s">
        <v>827</v>
      </c>
      <c r="AV330" s="55">
        <v>0.35</v>
      </c>
      <c r="AW330" s="55">
        <v>10</v>
      </c>
      <c r="AX330" s="55">
        <v>1</v>
      </c>
      <c r="AY330" s="48" t="s">
        <v>789</v>
      </c>
      <c r="AZ330" s="48">
        <v>119</v>
      </c>
      <c r="BA330" s="44" t="s">
        <v>789</v>
      </c>
      <c r="BB330" s="44">
        <v>119</v>
      </c>
      <c r="BC330" s="57">
        <v>30</v>
      </c>
      <c r="BD330" s="57">
        <v>1830</v>
      </c>
      <c r="BE330" s="57">
        <v>2.4</v>
      </c>
      <c r="BF330" s="57">
        <v>2.4</v>
      </c>
      <c r="BG330" s="61">
        <v>100</v>
      </c>
      <c r="BH330" s="61">
        <v>18300</v>
      </c>
      <c r="BI330" s="61">
        <v>23.7</v>
      </c>
      <c r="BJ330" s="61">
        <v>23.7</v>
      </c>
      <c r="BK330" s="65" t="s">
        <v>790</v>
      </c>
      <c r="BL330" s="65">
        <v>0.1</v>
      </c>
      <c r="BM330" s="66" t="s">
        <v>1140</v>
      </c>
      <c r="BN330" s="66" t="s">
        <v>1517</v>
      </c>
    </row>
    <row r="331" spans="1:66" ht="35.1" customHeight="1" x14ac:dyDescent="0.2">
      <c r="A331" s="33" t="s">
        <v>416</v>
      </c>
      <c r="B331" s="125"/>
      <c r="C331" s="33" t="s">
        <v>417</v>
      </c>
      <c r="D331" s="33" t="s">
        <v>417</v>
      </c>
      <c r="E331" s="174"/>
      <c r="F331" s="22"/>
      <c r="G331" s="22"/>
      <c r="H331" s="22"/>
      <c r="I331" s="22"/>
      <c r="J331" s="142"/>
      <c r="K331" s="142"/>
      <c r="L331" s="142"/>
      <c r="M331" s="142"/>
      <c r="N331" s="165"/>
      <c r="O331" s="22"/>
      <c r="P331" s="22"/>
      <c r="Q331" s="22" t="str">
        <f>IFERROR(VLOOKUP(A331,'[1]Compil Arr.Eval+Surv'!$C$2:$M$187,11,FALSE),"")</f>
        <v/>
      </c>
      <c r="R331" s="98"/>
      <c r="S331" s="98"/>
      <c r="T331" s="98" t="str">
        <f>IF(J331&lt;&gt;"","Etat chimique",IFERROR(VLOOKUP(A331,'[1]Compil Arr.Eval+Surv'!$C$2:$M$187,11,FALSE),""))</f>
        <v/>
      </c>
      <c r="U331" s="39" t="s">
        <v>790</v>
      </c>
      <c r="V331" s="39" t="s">
        <v>790</v>
      </c>
      <c r="W331" s="39" t="s">
        <v>790</v>
      </c>
      <c r="X331" s="39" t="s">
        <v>790</v>
      </c>
      <c r="Y331" s="39" t="s">
        <v>790</v>
      </c>
      <c r="Z331" s="39" t="s">
        <v>790</v>
      </c>
      <c r="AA331" s="42" t="s">
        <v>928</v>
      </c>
      <c r="AB331" s="42" t="s">
        <v>917</v>
      </c>
      <c r="AC331" s="42">
        <v>41012</v>
      </c>
      <c r="AD331" s="86" t="s">
        <v>276</v>
      </c>
      <c r="AE331" s="86">
        <v>0.3</v>
      </c>
      <c r="AF331" s="86" t="s">
        <v>854</v>
      </c>
      <c r="AG331" s="86">
        <v>0.3</v>
      </c>
      <c r="AH331" s="86">
        <v>66</v>
      </c>
      <c r="AI331" s="86">
        <v>0.3</v>
      </c>
      <c r="AJ331" s="86" t="s">
        <v>854</v>
      </c>
      <c r="AK331" s="86">
        <v>0.03</v>
      </c>
      <c r="AL331" s="86" t="s">
        <v>854</v>
      </c>
      <c r="AM331" s="86">
        <v>6.6</v>
      </c>
      <c r="AN331" s="86">
        <v>0.03</v>
      </c>
      <c r="AO331" s="86" t="s">
        <v>854</v>
      </c>
      <c r="AP331" s="86" t="s">
        <v>818</v>
      </c>
      <c r="AQ331" s="71">
        <v>200</v>
      </c>
      <c r="AR331" s="72">
        <v>0.3</v>
      </c>
      <c r="AS331" s="72">
        <v>1000</v>
      </c>
      <c r="AT331" s="72">
        <v>66</v>
      </c>
      <c r="AU331" s="55">
        <v>2000</v>
      </c>
      <c r="AV331" s="55">
        <v>0.03</v>
      </c>
      <c r="AW331" s="55">
        <v>10000</v>
      </c>
      <c r="AX331" s="55">
        <v>6.6</v>
      </c>
      <c r="AY331" s="48" t="s">
        <v>789</v>
      </c>
      <c r="AZ331" s="48">
        <v>1.7704500000000003</v>
      </c>
      <c r="BA331" s="44" t="s">
        <v>789</v>
      </c>
      <c r="BB331" s="44">
        <v>0.17704500000000001</v>
      </c>
      <c r="BC331" s="57">
        <v>30</v>
      </c>
      <c r="BD331" s="57">
        <v>83</v>
      </c>
      <c r="BE331" s="57">
        <v>44.864864864864863</v>
      </c>
      <c r="BF331" s="57">
        <v>44.864864864864863</v>
      </c>
      <c r="BG331" s="61">
        <v>10</v>
      </c>
      <c r="BH331" s="61">
        <v>42.6</v>
      </c>
      <c r="BI331" s="61">
        <v>23.027027027027028</v>
      </c>
      <c r="BJ331" s="61">
        <v>23.027027027027028</v>
      </c>
      <c r="BK331" s="65" t="s">
        <v>790</v>
      </c>
      <c r="BL331" s="65">
        <v>15</v>
      </c>
      <c r="BM331" s="66" t="s">
        <v>443</v>
      </c>
      <c r="BN331" s="66"/>
    </row>
    <row r="332" spans="1:66" ht="35.1" customHeight="1" x14ac:dyDescent="0.2">
      <c r="A332" s="33" t="s">
        <v>1185</v>
      </c>
      <c r="B332" s="125"/>
      <c r="C332" s="33" t="s">
        <v>1184</v>
      </c>
      <c r="D332" s="33" t="s">
        <v>1447</v>
      </c>
      <c r="E332" s="174">
        <v>1523</v>
      </c>
      <c r="F332" s="22"/>
      <c r="G332" s="22"/>
      <c r="H332" s="22"/>
      <c r="I332" s="22"/>
      <c r="J332" s="142">
        <v>64</v>
      </c>
      <c r="K332" s="142" t="s">
        <v>687</v>
      </c>
      <c r="L332" s="142"/>
      <c r="M332" s="142" t="s">
        <v>1228</v>
      </c>
      <c r="N332" s="165" t="s">
        <v>276</v>
      </c>
      <c r="O332" s="22"/>
      <c r="P332" s="22"/>
      <c r="Q332" s="22"/>
      <c r="R332" s="98"/>
      <c r="S332" s="98" t="s">
        <v>1261</v>
      </c>
      <c r="T332" s="98" t="str">
        <f>IF(J332&lt;&gt;"","Etat chimique",IFERROR(VLOOKUP(A332,'[1]Compil Arr.Eval+Surv'!$C$2:$M$187,11,FALSE),""))</f>
        <v>Etat chimique</v>
      </c>
      <c r="U332" s="39">
        <v>2.7E-4</v>
      </c>
      <c r="V332" s="39">
        <v>2.6999999999999999E-5</v>
      </c>
      <c r="W332" s="39">
        <v>2.5000000000000001E-3</v>
      </c>
      <c r="X332" s="39">
        <v>2.5000000000000001E-4</v>
      </c>
      <c r="Y332" s="39" t="s">
        <v>818</v>
      </c>
      <c r="Z332" s="39" t="s">
        <v>790</v>
      </c>
      <c r="AA332" s="42" t="s">
        <v>1522</v>
      </c>
      <c r="AB332" s="42" t="s">
        <v>1213</v>
      </c>
      <c r="AC332" s="42" t="s">
        <v>929</v>
      </c>
      <c r="AD332" s="86" t="s">
        <v>276</v>
      </c>
      <c r="AE332" s="86">
        <v>2.7E-4</v>
      </c>
      <c r="AF332" s="86" t="s">
        <v>854</v>
      </c>
      <c r="AG332" s="86">
        <v>2.7E-4</v>
      </c>
      <c r="AH332" s="86">
        <v>2.5000000000000001E-3</v>
      </c>
      <c r="AI332" s="86">
        <v>2.7E-4</v>
      </c>
      <c r="AJ332" s="86" t="s">
        <v>854</v>
      </c>
      <c r="AK332" s="86">
        <v>2.6999999999999999E-5</v>
      </c>
      <c r="AL332" s="86" t="s">
        <v>854</v>
      </c>
      <c r="AM332" s="86">
        <v>2.5000000000000001E-4</v>
      </c>
      <c r="AN332" s="86">
        <v>2.6999999999999999E-5</v>
      </c>
      <c r="AO332" s="86" t="s">
        <v>854</v>
      </c>
      <c r="AP332" s="86" t="s">
        <v>818</v>
      </c>
      <c r="AQ332" s="71">
        <v>50</v>
      </c>
      <c r="AR332" s="72">
        <v>2.7E-4</v>
      </c>
      <c r="AS332" s="72">
        <v>10</v>
      </c>
      <c r="AT332" s="72">
        <v>2.5000000000000001E-3</v>
      </c>
      <c r="AU332" s="55">
        <v>500</v>
      </c>
      <c r="AV332" s="55">
        <v>2.6999999999999999E-5</v>
      </c>
      <c r="AW332" s="55">
        <v>100</v>
      </c>
      <c r="AX332" s="55">
        <v>2.5000000000000001E-4</v>
      </c>
      <c r="AY332" s="48">
        <v>100</v>
      </c>
      <c r="AZ332" s="48">
        <v>2E-3</v>
      </c>
      <c r="BA332" s="44">
        <v>1000</v>
      </c>
      <c r="BB332" s="44">
        <v>2.0000000000000001E-4</v>
      </c>
      <c r="BC332" s="57">
        <v>10</v>
      </c>
      <c r="BD332" s="57" t="s">
        <v>1294</v>
      </c>
      <c r="BE332" s="57">
        <v>1654.5</v>
      </c>
      <c r="BF332" s="57" t="s">
        <v>1058</v>
      </c>
      <c r="BG332" s="61">
        <v>10</v>
      </c>
      <c r="BH332" s="61">
        <v>6134.97</v>
      </c>
      <c r="BI332" s="61">
        <v>0.18</v>
      </c>
      <c r="BJ332" s="61" t="s">
        <v>1058</v>
      </c>
      <c r="BK332" s="65" t="s">
        <v>790</v>
      </c>
      <c r="BL332" s="65">
        <v>0.1</v>
      </c>
      <c r="BM332" s="66" t="s">
        <v>1140</v>
      </c>
      <c r="BN332" s="66" t="s">
        <v>1517</v>
      </c>
    </row>
    <row r="333" spans="1:66" ht="35.1" customHeight="1" x14ac:dyDescent="0.2">
      <c r="A333" s="33" t="s">
        <v>399</v>
      </c>
      <c r="B333" s="125"/>
      <c r="C333" s="33" t="s">
        <v>400</v>
      </c>
      <c r="D333" s="33" t="s">
        <v>400</v>
      </c>
      <c r="E333" s="174">
        <v>1847</v>
      </c>
      <c r="F333" s="22"/>
      <c r="G333" s="22"/>
      <c r="H333" s="22"/>
      <c r="I333" s="22"/>
      <c r="J333" s="142"/>
      <c r="K333" s="142"/>
      <c r="L333" s="142"/>
      <c r="M333" s="142"/>
      <c r="N333" s="165"/>
      <c r="O333" s="22"/>
      <c r="P333" s="22" t="s">
        <v>633</v>
      </c>
      <c r="Q333" s="22" t="str">
        <f>IFERROR(VLOOKUP(A333,'[1]Compil Arr.Eval+Surv'!$C$2:$M$187,11,FALSE),"")</f>
        <v>PSEE &amp; SPAS Cat. A</v>
      </c>
      <c r="R333" s="98"/>
      <c r="S333" s="98"/>
      <c r="T333" s="98" t="str">
        <f>IF(J333&lt;&gt;"","Etat chimique",IFERROR(VLOOKUP(A333,'[1]Compil Arr.Eval+Surv'!$C$2:$M$187,11,FALSE),""))</f>
        <v>PSEE &amp; SPAS Cat. A</v>
      </c>
      <c r="U333" s="39" t="s">
        <v>790</v>
      </c>
      <c r="V333" s="39" t="s">
        <v>790</v>
      </c>
      <c r="W333" s="39" t="s">
        <v>790</v>
      </c>
      <c r="X333" s="39" t="s">
        <v>790</v>
      </c>
      <c r="Y333" s="39" t="s">
        <v>790</v>
      </c>
      <c r="Z333" s="39">
        <f>AI333</f>
        <v>82</v>
      </c>
      <c r="AA333" s="42" t="s">
        <v>1100</v>
      </c>
      <c r="AB333" s="42" t="s">
        <v>918</v>
      </c>
      <c r="AC333" s="42">
        <v>41236</v>
      </c>
      <c r="AD333" s="86" t="s">
        <v>862</v>
      </c>
      <c r="AE333" s="86">
        <v>37.265306122448997</v>
      </c>
      <c r="AF333" s="86" t="s">
        <v>1234</v>
      </c>
      <c r="AG333" s="86">
        <v>37.265306122448997</v>
      </c>
      <c r="AH333" s="86">
        <v>82</v>
      </c>
      <c r="AI333" s="86">
        <v>82</v>
      </c>
      <c r="AJ333" s="86" t="s">
        <v>854</v>
      </c>
      <c r="AK333" s="86">
        <v>8</v>
      </c>
      <c r="AL333" s="86" t="s">
        <v>854</v>
      </c>
      <c r="AM333" s="86">
        <v>8</v>
      </c>
      <c r="AN333" s="86">
        <v>8</v>
      </c>
      <c r="AO333" s="86" t="s">
        <v>854</v>
      </c>
      <c r="AP333" s="86" t="s">
        <v>818</v>
      </c>
      <c r="AQ333" s="71">
        <v>10</v>
      </c>
      <c r="AR333" s="72">
        <v>82</v>
      </c>
      <c r="AS333" s="72" t="s">
        <v>834</v>
      </c>
      <c r="AT333" s="72">
        <v>82</v>
      </c>
      <c r="AU333" s="55">
        <v>100</v>
      </c>
      <c r="AV333" s="55">
        <v>8</v>
      </c>
      <c r="AW333" s="55" t="s">
        <v>833</v>
      </c>
      <c r="AX333" s="55">
        <v>8</v>
      </c>
      <c r="AY333" s="48" t="s">
        <v>789</v>
      </c>
      <c r="AZ333" s="48">
        <v>1681</v>
      </c>
      <c r="BA333" s="44" t="s">
        <v>789</v>
      </c>
      <c r="BB333" s="44">
        <v>168</v>
      </c>
      <c r="BC333" s="57">
        <v>30</v>
      </c>
      <c r="BD333" s="57">
        <v>6667</v>
      </c>
      <c r="BE333" s="57">
        <v>136.0612244897959</v>
      </c>
      <c r="BF333" s="57">
        <v>136.0612244897959</v>
      </c>
      <c r="BG333" s="61">
        <v>300</v>
      </c>
      <c r="BH333" s="61">
        <v>1826</v>
      </c>
      <c r="BI333" s="61">
        <v>37.265306122448997</v>
      </c>
      <c r="BJ333" s="61">
        <v>37.265306122448976</v>
      </c>
      <c r="BK333" s="65">
        <v>300</v>
      </c>
      <c r="BL333" s="65">
        <v>105</v>
      </c>
      <c r="BM333" s="66" t="s">
        <v>1156</v>
      </c>
      <c r="BN333" s="66"/>
    </row>
    <row r="334" spans="1:66" ht="35.1" customHeight="1" x14ac:dyDescent="0.2">
      <c r="A334" s="33"/>
      <c r="B334" s="125"/>
      <c r="C334" s="33" t="s">
        <v>171</v>
      </c>
      <c r="D334" s="33" t="s">
        <v>1480</v>
      </c>
      <c r="E334" s="174">
        <v>1350</v>
      </c>
      <c r="F334" s="22"/>
      <c r="G334" s="22"/>
      <c r="H334" s="22"/>
      <c r="I334" s="22"/>
      <c r="J334" s="142"/>
      <c r="K334" s="142"/>
      <c r="L334" s="142"/>
      <c r="M334" s="142"/>
      <c r="N334" s="165"/>
      <c r="O334" s="22"/>
      <c r="P334" s="22"/>
      <c r="Q334" s="22" t="str">
        <f>IFERROR(VLOOKUP(A334,'[1]Compil Arr.Eval+Surv'!$C$2:$M$187,11,FALSE),"")</f>
        <v/>
      </c>
      <c r="R334" s="98"/>
      <c r="S334" s="98"/>
      <c r="T334" s="98" t="str">
        <f>IF(J334&lt;&gt;"","Etat chimique",IFERROR(VLOOKUP(A334,'[1]Compil Arr.Eval+Surv'!$C$2:$M$187,11,FALSE),""))</f>
        <v/>
      </c>
      <c r="U334" s="39" t="s">
        <v>790</v>
      </c>
      <c r="V334" s="39" t="s">
        <v>790</v>
      </c>
      <c r="W334" s="39" t="s">
        <v>790</v>
      </c>
      <c r="X334" s="39" t="s">
        <v>790</v>
      </c>
      <c r="Y334" s="39" t="s">
        <v>790</v>
      </c>
      <c r="Z334" s="39" t="s">
        <v>790</v>
      </c>
      <c r="AA334" s="42" t="s">
        <v>1259</v>
      </c>
      <c r="AB334" s="42" t="s">
        <v>921</v>
      </c>
      <c r="AC334" s="42" t="s">
        <v>913</v>
      </c>
      <c r="AD334" s="86" t="s">
        <v>276</v>
      </c>
      <c r="AE334" s="86" t="s">
        <v>791</v>
      </c>
      <c r="AF334" s="86" t="s">
        <v>790</v>
      </c>
      <c r="AG334" s="86" t="s">
        <v>791</v>
      </c>
      <c r="AH334" s="86" t="s">
        <v>791</v>
      </c>
      <c r="AI334" s="86" t="s">
        <v>275</v>
      </c>
      <c r="AJ334" s="86" t="s">
        <v>790</v>
      </c>
      <c r="AK334" s="86" t="s">
        <v>791</v>
      </c>
      <c r="AL334" s="86" t="s">
        <v>790</v>
      </c>
      <c r="AM334" s="86" t="s">
        <v>791</v>
      </c>
      <c r="AN334" s="86" t="s">
        <v>275</v>
      </c>
      <c r="AO334" s="86" t="s">
        <v>790</v>
      </c>
      <c r="AP334" s="86" t="s">
        <v>818</v>
      </c>
      <c r="AQ334" s="71" t="s">
        <v>263</v>
      </c>
      <c r="AR334" s="72" t="s">
        <v>680</v>
      </c>
      <c r="AS334" s="72" t="s">
        <v>790</v>
      </c>
      <c r="AT334" s="72" t="s">
        <v>791</v>
      </c>
      <c r="AU334" s="55" t="s">
        <v>790</v>
      </c>
      <c r="AV334" s="55" t="s">
        <v>791</v>
      </c>
      <c r="AW334" s="55" t="s">
        <v>790</v>
      </c>
      <c r="AX334" s="55" t="s">
        <v>791</v>
      </c>
      <c r="AY334" s="48" t="s">
        <v>789</v>
      </c>
      <c r="AZ334" s="48" t="s">
        <v>791</v>
      </c>
      <c r="BA334" s="44" t="s">
        <v>789</v>
      </c>
      <c r="BB334" s="44" t="s">
        <v>791</v>
      </c>
      <c r="BC334" s="57" t="s">
        <v>790</v>
      </c>
      <c r="BD334" s="57" t="s">
        <v>791</v>
      </c>
      <c r="BE334" s="57" t="s">
        <v>791</v>
      </c>
      <c r="BF334" s="57" t="s">
        <v>791</v>
      </c>
      <c r="BG334" s="61" t="s">
        <v>790</v>
      </c>
      <c r="BH334" s="61" t="s">
        <v>791</v>
      </c>
      <c r="BI334" s="61" t="s">
        <v>791</v>
      </c>
      <c r="BJ334" s="61" t="s">
        <v>791</v>
      </c>
      <c r="BK334" s="65" t="s">
        <v>790</v>
      </c>
      <c r="BL334" s="65" t="s">
        <v>792</v>
      </c>
      <c r="BM334" s="66" t="s">
        <v>276</v>
      </c>
      <c r="BN334" s="66"/>
    </row>
    <row r="335" spans="1:66" ht="35.1" customHeight="1" x14ac:dyDescent="0.2">
      <c r="A335" s="33" t="s">
        <v>384</v>
      </c>
      <c r="B335" s="125"/>
      <c r="C335" s="33" t="s">
        <v>385</v>
      </c>
      <c r="D335" s="33" t="s">
        <v>385</v>
      </c>
      <c r="E335" s="174">
        <v>1665</v>
      </c>
      <c r="F335" s="22"/>
      <c r="G335" s="22"/>
      <c r="H335" s="22"/>
      <c r="I335" s="22"/>
      <c r="J335" s="142"/>
      <c r="K335" s="142"/>
      <c r="L335" s="142"/>
      <c r="M335" s="142"/>
      <c r="N335" s="165"/>
      <c r="O335" s="22"/>
      <c r="P335" s="22"/>
      <c r="Q335" s="22" t="str">
        <f>IFERROR(VLOOKUP(A335,'[1]Compil Arr.Eval+Surv'!$C$2:$M$187,11,FALSE),"")</f>
        <v/>
      </c>
      <c r="R335" s="98"/>
      <c r="S335" s="98"/>
      <c r="T335" s="98" t="str">
        <f>IF(J335&lt;&gt;"","Etat chimique",IFERROR(VLOOKUP(A335,'[1]Compil Arr.Eval+Surv'!$C$2:$M$187,11,FALSE),""))</f>
        <v/>
      </c>
      <c r="U335" s="39" t="s">
        <v>790</v>
      </c>
      <c r="V335" s="39" t="s">
        <v>790</v>
      </c>
      <c r="W335" s="39" t="s">
        <v>790</v>
      </c>
      <c r="X335" s="39" t="s">
        <v>790</v>
      </c>
      <c r="Y335" s="39" t="s">
        <v>790</v>
      </c>
      <c r="Z335" s="39" t="s">
        <v>790</v>
      </c>
      <c r="AA335" s="42" t="s">
        <v>928</v>
      </c>
      <c r="AB335" s="42" t="s">
        <v>914</v>
      </c>
      <c r="AC335" s="42">
        <v>40002</v>
      </c>
      <c r="AD335" s="86" t="s">
        <v>276</v>
      </c>
      <c r="AE335" s="86">
        <v>1E-3</v>
      </c>
      <c r="AF335" s="86" t="s">
        <v>854</v>
      </c>
      <c r="AG335" s="86">
        <v>1E-3</v>
      </c>
      <c r="AH335" s="86">
        <v>8.0000000000000002E-3</v>
      </c>
      <c r="AI335" s="86">
        <v>1E-3</v>
      </c>
      <c r="AJ335" s="86" t="s">
        <v>854</v>
      </c>
      <c r="AK335" s="86" t="s">
        <v>791</v>
      </c>
      <c r="AL335" s="86" t="s">
        <v>790</v>
      </c>
      <c r="AM335" s="86" t="s">
        <v>791</v>
      </c>
      <c r="AN335" s="86" t="s">
        <v>275</v>
      </c>
      <c r="AO335" s="86" t="s">
        <v>790</v>
      </c>
      <c r="AP335" s="86" t="s">
        <v>818</v>
      </c>
      <c r="AQ335" s="71">
        <v>50</v>
      </c>
      <c r="AR335" s="72">
        <v>1E-3</v>
      </c>
      <c r="AS335" s="72">
        <v>100</v>
      </c>
      <c r="AT335" s="72">
        <v>8.0000000000000002E-3</v>
      </c>
      <c r="AU335" s="55" t="s">
        <v>790</v>
      </c>
      <c r="AV335" s="55" t="s">
        <v>791</v>
      </c>
      <c r="AW335" s="55" t="s">
        <v>790</v>
      </c>
      <c r="AX335" s="55" t="s">
        <v>791</v>
      </c>
      <c r="AY335" s="48" t="s">
        <v>789</v>
      </c>
      <c r="AZ335" s="48">
        <v>0.16045000000000001</v>
      </c>
      <c r="BA335" s="44" t="s">
        <v>789</v>
      </c>
      <c r="BB335" s="44" t="s">
        <v>275</v>
      </c>
      <c r="BC335" s="57">
        <v>30</v>
      </c>
      <c r="BD335" s="57">
        <v>506.7</v>
      </c>
      <c r="BE335" s="57">
        <v>0.31472049689440995</v>
      </c>
      <c r="BF335" s="57">
        <v>0.31472049689440995</v>
      </c>
      <c r="BG335" s="61">
        <v>100</v>
      </c>
      <c r="BH335" s="61">
        <v>243.48</v>
      </c>
      <c r="BI335" s="61">
        <v>0.15122981366459626</v>
      </c>
      <c r="BJ335" s="61">
        <v>0.15122981366459626</v>
      </c>
      <c r="BK335" s="65" t="s">
        <v>790</v>
      </c>
      <c r="BL335" s="65">
        <v>0.1</v>
      </c>
      <c r="BM335" s="66" t="s">
        <v>1140</v>
      </c>
      <c r="BN335" s="66" t="s">
        <v>1517</v>
      </c>
    </row>
    <row r="336" spans="1:66" ht="35.1" customHeight="1" x14ac:dyDescent="0.2">
      <c r="A336" s="33" t="s">
        <v>1011</v>
      </c>
      <c r="B336" s="125"/>
      <c r="C336" s="33" t="s">
        <v>1012</v>
      </c>
      <c r="D336" s="33" t="s">
        <v>1451</v>
      </c>
      <c r="E336" s="174">
        <v>1528</v>
      </c>
      <c r="F336" s="22"/>
      <c r="G336" s="22"/>
      <c r="H336" s="22"/>
      <c r="I336" s="22"/>
      <c r="J336" s="142"/>
      <c r="K336" s="142"/>
      <c r="L336" s="142"/>
      <c r="M336" s="142"/>
      <c r="N336" s="165"/>
      <c r="O336" s="22"/>
      <c r="P336" s="22"/>
      <c r="Q336" s="22" t="str">
        <f>IFERROR(VLOOKUP(A336,'[1]Compil Arr.Eval+Surv'!$C$2:$M$187,11,FALSE),"")</f>
        <v>SPAS Cat. A</v>
      </c>
      <c r="R336" s="98" t="s">
        <v>1029</v>
      </c>
      <c r="S336" s="98"/>
      <c r="T336" s="98" t="str">
        <f>IF(J336&lt;&gt;"","Etat chimique",IFERROR(VLOOKUP(A336,'[1]Compil Arr.Eval+Surv'!$C$2:$M$187,11,FALSE),""))</f>
        <v>SPAS Cat. A</v>
      </c>
      <c r="U336" s="39" t="s">
        <v>790</v>
      </c>
      <c r="V336" s="39" t="s">
        <v>790</v>
      </c>
      <c r="W336" s="39" t="s">
        <v>790</v>
      </c>
      <c r="X336" s="39" t="s">
        <v>790</v>
      </c>
      <c r="Y336" s="39" t="s">
        <v>790</v>
      </c>
      <c r="Z336" s="39" t="s">
        <v>790</v>
      </c>
      <c r="AA336" s="42" t="s">
        <v>1060</v>
      </c>
      <c r="AB336" s="42" t="s">
        <v>1059</v>
      </c>
      <c r="AC336" s="42">
        <v>44897</v>
      </c>
      <c r="AD336" s="86" t="s">
        <v>276</v>
      </c>
      <c r="AE336" s="86" t="s">
        <v>791</v>
      </c>
      <c r="AF336" s="86" t="s">
        <v>790</v>
      </c>
      <c r="AG336" s="86" t="s">
        <v>791</v>
      </c>
      <c r="AH336" s="86">
        <v>1.7</v>
      </c>
      <c r="AI336" s="86">
        <v>0.09</v>
      </c>
      <c r="AJ336" s="86" t="s">
        <v>854</v>
      </c>
      <c r="AK336" s="86" t="s">
        <v>791</v>
      </c>
      <c r="AL336" s="86" t="s">
        <v>790</v>
      </c>
      <c r="AM336" s="86">
        <v>0.17</v>
      </c>
      <c r="AN336" s="86">
        <v>8.9999999999999993E-3</v>
      </c>
      <c r="AO336" s="86" t="s">
        <v>854</v>
      </c>
      <c r="AP336" s="86" t="s">
        <v>1073</v>
      </c>
      <c r="AQ336" s="71">
        <v>10</v>
      </c>
      <c r="AR336" s="72">
        <v>0.09</v>
      </c>
      <c r="AS336" s="72">
        <v>10</v>
      </c>
      <c r="AT336" s="72">
        <v>1.7</v>
      </c>
      <c r="AU336" s="55">
        <v>100</v>
      </c>
      <c r="AV336" s="55">
        <v>8.9999999999999993E-3</v>
      </c>
      <c r="AW336" s="55">
        <v>100</v>
      </c>
      <c r="AX336" s="55">
        <v>0.17</v>
      </c>
      <c r="AY336" s="48" t="s">
        <v>789</v>
      </c>
      <c r="AZ336" s="48">
        <v>1.45</v>
      </c>
      <c r="BA336" s="44" t="s">
        <v>789</v>
      </c>
      <c r="BB336" s="44">
        <v>0.14499999999999999</v>
      </c>
      <c r="BC336" s="57" t="s">
        <v>790</v>
      </c>
      <c r="BD336" s="57" t="s">
        <v>1058</v>
      </c>
      <c r="BE336" s="57" t="s">
        <v>1058</v>
      </c>
      <c r="BF336" s="57" t="s">
        <v>1058</v>
      </c>
      <c r="BG336" s="61" t="s">
        <v>790</v>
      </c>
      <c r="BH336" s="61" t="s">
        <v>791</v>
      </c>
      <c r="BI336" s="61" t="s">
        <v>791</v>
      </c>
      <c r="BJ336" s="61" t="s">
        <v>791</v>
      </c>
      <c r="BK336" s="65" t="s">
        <v>790</v>
      </c>
      <c r="BL336" s="65">
        <v>0.1</v>
      </c>
      <c r="BM336" s="66" t="s">
        <v>1140</v>
      </c>
      <c r="BN336" s="66" t="s">
        <v>1517</v>
      </c>
    </row>
    <row r="337" spans="1:66" ht="35.1" customHeight="1" x14ac:dyDescent="0.2">
      <c r="A337" s="33" t="s">
        <v>235</v>
      </c>
      <c r="B337" s="125"/>
      <c r="C337" s="33" t="s">
        <v>170</v>
      </c>
      <c r="D337" s="33" t="s">
        <v>1452</v>
      </c>
      <c r="E337" s="174">
        <v>1382</v>
      </c>
      <c r="F337" s="22">
        <v>20</v>
      </c>
      <c r="G337" s="22" t="s">
        <v>687</v>
      </c>
      <c r="H337" s="22">
        <v>20</v>
      </c>
      <c r="I337" s="22" t="s">
        <v>687</v>
      </c>
      <c r="J337" s="142">
        <v>20</v>
      </c>
      <c r="K337" s="142" t="s">
        <v>431</v>
      </c>
      <c r="L337" s="142"/>
      <c r="M337" s="142" t="s">
        <v>1228</v>
      </c>
      <c r="N337" s="165" t="s">
        <v>434</v>
      </c>
      <c r="O337" s="22" t="s">
        <v>634</v>
      </c>
      <c r="P337" s="22" t="s">
        <v>634</v>
      </c>
      <c r="Q337" s="22" t="str">
        <f>IFERROR(VLOOKUP(A337,'[1]Compil Arr.Eval+Surv'!$C$2:$M$187,11,FALSE),"")</f>
        <v/>
      </c>
      <c r="R337" s="98"/>
      <c r="S337" s="98" t="s">
        <v>1262</v>
      </c>
      <c r="T337" s="98" t="str">
        <f>IF(J337&lt;&gt;"","Etat chimique",IFERROR(VLOOKUP(A337,'[1]Compil Arr.Eval+Surv'!$C$2:$M$187,11,FALSE),""))</f>
        <v>Etat chimique</v>
      </c>
      <c r="U337" s="39">
        <v>1.2</v>
      </c>
      <c r="V337" s="39">
        <v>1.3</v>
      </c>
      <c r="W337" s="39">
        <v>14</v>
      </c>
      <c r="X337" s="39">
        <v>14</v>
      </c>
      <c r="Y337" s="39" t="s">
        <v>818</v>
      </c>
      <c r="Z337" s="39" t="s">
        <v>790</v>
      </c>
      <c r="AA337" s="42" t="s">
        <v>1522</v>
      </c>
      <c r="AB337" s="42" t="s">
        <v>891</v>
      </c>
      <c r="AC337" s="42" t="s">
        <v>929</v>
      </c>
      <c r="AD337" s="86" t="s">
        <v>1233</v>
      </c>
      <c r="AE337" s="86">
        <v>1.2</v>
      </c>
      <c r="AF337" s="86" t="s">
        <v>854</v>
      </c>
      <c r="AG337" s="86">
        <v>1.2</v>
      </c>
      <c r="AH337" s="86">
        <v>14.25</v>
      </c>
      <c r="AI337" s="86">
        <v>1.2</v>
      </c>
      <c r="AJ337" s="86" t="s">
        <v>854</v>
      </c>
      <c r="AK337" s="86">
        <v>1.3</v>
      </c>
      <c r="AL337" s="86" t="s">
        <v>854</v>
      </c>
      <c r="AM337" s="86">
        <v>14.25</v>
      </c>
      <c r="AN337" s="86">
        <v>1.3</v>
      </c>
      <c r="AO337" s="86" t="s">
        <v>854</v>
      </c>
      <c r="AP337" s="86" t="s">
        <v>818</v>
      </c>
      <c r="AQ337" s="71" t="s">
        <v>839</v>
      </c>
      <c r="AR337" s="72">
        <v>1.2</v>
      </c>
      <c r="AS337" s="72" t="s">
        <v>827</v>
      </c>
      <c r="AT337" s="72">
        <v>14.25</v>
      </c>
      <c r="AU337" s="55" t="s">
        <v>827</v>
      </c>
      <c r="AV337" s="55">
        <v>1.3</v>
      </c>
      <c r="AW337" s="55" t="s">
        <v>827</v>
      </c>
      <c r="AX337" s="55">
        <v>14.25</v>
      </c>
      <c r="AY337" s="48" t="s">
        <v>827</v>
      </c>
      <c r="AZ337" s="48" t="s">
        <v>831</v>
      </c>
      <c r="BA337" s="44" t="s">
        <v>827</v>
      </c>
      <c r="BB337" s="44">
        <v>123</v>
      </c>
      <c r="BC337" s="57" t="s">
        <v>827</v>
      </c>
      <c r="BD337" s="57">
        <v>3600</v>
      </c>
      <c r="BE337" s="57">
        <v>2.2999999999999998</v>
      </c>
      <c r="BF337" s="57">
        <v>2.2999999999999998</v>
      </c>
      <c r="BG337" s="61" t="s">
        <v>841</v>
      </c>
      <c r="BH337" s="61" t="s">
        <v>832</v>
      </c>
      <c r="BI337" s="61"/>
      <c r="BJ337" s="61"/>
      <c r="BK337" s="65" t="s">
        <v>790</v>
      </c>
      <c r="BL337" s="65">
        <v>10</v>
      </c>
      <c r="BM337" s="66" t="s">
        <v>1140</v>
      </c>
      <c r="BN337" s="66" t="s">
        <v>1517</v>
      </c>
    </row>
    <row r="338" spans="1:66" ht="35.1" customHeight="1" x14ac:dyDescent="0.2">
      <c r="A338" s="161" t="s">
        <v>1630</v>
      </c>
      <c r="B338" s="162"/>
      <c r="C338" s="161" t="s">
        <v>1629</v>
      </c>
      <c r="D338" s="161" t="s">
        <v>1629</v>
      </c>
      <c r="E338" s="175">
        <v>1253</v>
      </c>
      <c r="F338" s="22"/>
      <c r="G338" s="22"/>
      <c r="H338" s="22"/>
      <c r="I338" s="22"/>
      <c r="J338" s="142"/>
      <c r="K338" s="142"/>
      <c r="L338" s="142"/>
      <c r="M338" s="142"/>
      <c r="N338" s="165"/>
      <c r="O338" s="22"/>
      <c r="P338" s="22"/>
      <c r="Q338" s="22"/>
      <c r="R338" s="98"/>
      <c r="S338" s="98"/>
      <c r="T338" s="98"/>
      <c r="U338" s="39" t="s">
        <v>790</v>
      </c>
      <c r="V338" s="39" t="s">
        <v>790</v>
      </c>
      <c r="W338" s="39" t="s">
        <v>790</v>
      </c>
      <c r="X338" s="39" t="s">
        <v>790</v>
      </c>
      <c r="Y338" s="39" t="s">
        <v>790</v>
      </c>
      <c r="Z338" s="39" t="s">
        <v>790</v>
      </c>
      <c r="AA338" s="160" t="s">
        <v>1060</v>
      </c>
      <c r="AB338" s="160" t="s">
        <v>1640</v>
      </c>
      <c r="AC338" s="160">
        <v>46052</v>
      </c>
      <c r="AD338" s="86" t="s">
        <v>276</v>
      </c>
      <c r="AE338" s="86">
        <v>0.104</v>
      </c>
      <c r="AF338" s="86" t="s">
        <v>1211</v>
      </c>
      <c r="AG338" s="86">
        <v>0.1</v>
      </c>
      <c r="AH338" s="86">
        <v>0.27500000000000002</v>
      </c>
      <c r="AI338" s="86">
        <v>0.104</v>
      </c>
      <c r="AJ338" s="86" t="s">
        <v>1211</v>
      </c>
      <c r="AK338" s="86">
        <v>2.7E-2</v>
      </c>
      <c r="AL338" s="86" t="s">
        <v>854</v>
      </c>
      <c r="AM338" s="86">
        <v>2.7E-2</v>
      </c>
      <c r="AN338" s="86">
        <v>2.7E-2</v>
      </c>
      <c r="AO338" s="86" t="s">
        <v>854</v>
      </c>
      <c r="AP338" s="86" t="s">
        <v>1641</v>
      </c>
      <c r="AQ338" s="71">
        <v>40</v>
      </c>
      <c r="AR338" s="72">
        <v>0.27500000000000002</v>
      </c>
      <c r="AS338" s="72" t="s">
        <v>834</v>
      </c>
      <c r="AT338" s="72">
        <v>0.27500000000000002</v>
      </c>
      <c r="AU338" s="55">
        <v>400</v>
      </c>
      <c r="AV338" s="55">
        <v>2.7E-2</v>
      </c>
      <c r="AW338" s="55" t="s">
        <v>833</v>
      </c>
      <c r="AX338" s="55">
        <v>2.7E-2</v>
      </c>
      <c r="AY338" s="48" t="s">
        <v>790</v>
      </c>
      <c r="AZ338" s="48" t="s">
        <v>791</v>
      </c>
      <c r="BA338" s="44" t="s">
        <v>789</v>
      </c>
      <c r="BB338" s="44">
        <v>2</v>
      </c>
      <c r="BC338" s="57">
        <v>40</v>
      </c>
      <c r="BD338" s="76">
        <v>39</v>
      </c>
      <c r="BE338" s="130">
        <v>0.104</v>
      </c>
      <c r="BF338" s="130">
        <v>0.104</v>
      </c>
      <c r="BG338" s="61">
        <v>400</v>
      </c>
      <c r="BH338" s="79">
        <v>304</v>
      </c>
      <c r="BI338" s="79">
        <v>0.8</v>
      </c>
      <c r="BJ338" s="79">
        <v>0.8</v>
      </c>
      <c r="BK338" s="65" t="s">
        <v>790</v>
      </c>
      <c r="BL338" s="65">
        <v>0.1</v>
      </c>
      <c r="BM338" s="65" t="s">
        <v>1140</v>
      </c>
      <c r="BN338" s="65" t="s">
        <v>1517</v>
      </c>
    </row>
    <row r="339" spans="1:66" ht="35.1" customHeight="1" x14ac:dyDescent="0.2">
      <c r="A339" s="33" t="s">
        <v>123</v>
      </c>
      <c r="B339" s="125"/>
      <c r="C339" s="33" t="s">
        <v>57</v>
      </c>
      <c r="D339" s="33" t="s">
        <v>57</v>
      </c>
      <c r="E339" s="174">
        <v>1664</v>
      </c>
      <c r="F339" s="22"/>
      <c r="G339" s="22"/>
      <c r="H339" s="22"/>
      <c r="I339" s="22"/>
      <c r="J339" s="142"/>
      <c r="K339" s="142"/>
      <c r="L339" s="142"/>
      <c r="M339" s="142"/>
      <c r="N339" s="165"/>
      <c r="O339" s="22"/>
      <c r="P339" s="22"/>
      <c r="Q339" s="22" t="str">
        <f>IFERROR(VLOOKUP(A339,'[1]Compil Arr.Eval+Surv'!$C$2:$M$187,11,FALSE),"")</f>
        <v/>
      </c>
      <c r="R339" s="98"/>
      <c r="S339" s="98"/>
      <c r="T339" s="98" t="str">
        <f>IF(J339&lt;&gt;"","Etat chimique",IFERROR(VLOOKUP(A339,'[1]Compil Arr.Eval+Surv'!$C$2:$M$187,11,FALSE),""))</f>
        <v/>
      </c>
      <c r="U339" s="39" t="s">
        <v>790</v>
      </c>
      <c r="V339" s="39" t="s">
        <v>790</v>
      </c>
      <c r="W339" s="39" t="s">
        <v>790</v>
      </c>
      <c r="X339" s="39" t="s">
        <v>790</v>
      </c>
      <c r="Y339" s="39" t="s">
        <v>790</v>
      </c>
      <c r="Z339" s="39" t="s">
        <v>790</v>
      </c>
      <c r="AA339" s="42" t="s">
        <v>928</v>
      </c>
      <c r="AB339" s="42" t="s">
        <v>916</v>
      </c>
      <c r="AC339" s="42">
        <v>40837</v>
      </c>
      <c r="AD339" s="86" t="s">
        <v>276</v>
      </c>
      <c r="AE339" s="86">
        <v>0.98064516129032253</v>
      </c>
      <c r="AF339" s="86" t="s">
        <v>1234</v>
      </c>
      <c r="AG339" s="86">
        <v>0.1</v>
      </c>
      <c r="AH339" s="86">
        <v>6.89</v>
      </c>
      <c r="AI339" s="86">
        <v>1.2</v>
      </c>
      <c r="AJ339" s="86" t="s">
        <v>854</v>
      </c>
      <c r="AK339" s="86">
        <v>0.12</v>
      </c>
      <c r="AL339" s="86" t="s">
        <v>854</v>
      </c>
      <c r="AM339" s="86">
        <v>0.68899999999999995</v>
      </c>
      <c r="AN339" s="86">
        <v>0.12</v>
      </c>
      <c r="AO339" s="86" t="s">
        <v>854</v>
      </c>
      <c r="AP339" s="86" t="s">
        <v>818</v>
      </c>
      <c r="AQ339" s="71">
        <v>100</v>
      </c>
      <c r="AR339" s="72">
        <v>1.2</v>
      </c>
      <c r="AS339" s="72">
        <v>100</v>
      </c>
      <c r="AT339" s="72">
        <v>6.89</v>
      </c>
      <c r="AU339" s="55">
        <v>1000</v>
      </c>
      <c r="AV339" s="55">
        <v>0.12</v>
      </c>
      <c r="AW339" s="55">
        <v>1000</v>
      </c>
      <c r="AX339" s="55">
        <v>0.68899999999999995</v>
      </c>
      <c r="AY339" s="48" t="s">
        <v>789</v>
      </c>
      <c r="AZ339" s="48">
        <v>13.86</v>
      </c>
      <c r="BA339" s="44" t="s">
        <v>789</v>
      </c>
      <c r="BB339" s="44">
        <v>1.3859999999999999</v>
      </c>
      <c r="BC339" s="57">
        <v>30</v>
      </c>
      <c r="BD339" s="57">
        <v>694</v>
      </c>
      <c r="BE339" s="57">
        <v>4.4774193548387098</v>
      </c>
      <c r="BF339" s="57">
        <v>4.4774193548387098</v>
      </c>
      <c r="BG339" s="61">
        <v>1000</v>
      </c>
      <c r="BH339" s="61">
        <v>152</v>
      </c>
      <c r="BI339" s="61">
        <v>0.98064516129032253</v>
      </c>
      <c r="BJ339" s="61">
        <v>0.98064516129032253</v>
      </c>
      <c r="BK339" s="65" t="s">
        <v>790</v>
      </c>
      <c r="BL339" s="65">
        <v>0.1</v>
      </c>
      <c r="BM339" s="66" t="s">
        <v>1140</v>
      </c>
      <c r="BN339" s="66" t="s">
        <v>1517</v>
      </c>
    </row>
    <row r="340" spans="1:66" ht="35.1" customHeight="1" x14ac:dyDescent="0.2">
      <c r="A340" s="33" t="s">
        <v>386</v>
      </c>
      <c r="B340" s="125"/>
      <c r="C340" s="33" t="s">
        <v>387</v>
      </c>
      <c r="D340" s="33" t="s">
        <v>387</v>
      </c>
      <c r="E340" s="174">
        <v>1532</v>
      </c>
      <c r="F340" s="22"/>
      <c r="G340" s="22"/>
      <c r="H340" s="22"/>
      <c r="I340" s="22"/>
      <c r="J340" s="142"/>
      <c r="K340" s="142"/>
      <c r="L340" s="142"/>
      <c r="M340" s="142"/>
      <c r="N340" s="165"/>
      <c r="O340" s="22"/>
      <c r="P340" s="22"/>
      <c r="Q340" s="22" t="str">
        <f>IFERROR(VLOOKUP(A340,'[1]Compil Arr.Eval+Surv'!$C$2:$M$187,11,FALSE),"")</f>
        <v/>
      </c>
      <c r="R340" s="98"/>
      <c r="S340" s="98"/>
      <c r="T340" s="98" t="str">
        <f>IF(J340&lt;&gt;"","Etat chimique",IFERROR(VLOOKUP(A340,'[1]Compil Arr.Eval+Surv'!$C$2:$M$187,11,FALSE),""))</f>
        <v/>
      </c>
      <c r="U340" s="39" t="s">
        <v>790</v>
      </c>
      <c r="V340" s="39" t="s">
        <v>790</v>
      </c>
      <c r="W340" s="39" t="s">
        <v>790</v>
      </c>
      <c r="X340" s="39" t="s">
        <v>790</v>
      </c>
      <c r="Y340" s="39" t="s">
        <v>790</v>
      </c>
      <c r="Z340" s="39" t="s">
        <v>790</v>
      </c>
      <c r="AA340" s="42" t="s">
        <v>928</v>
      </c>
      <c r="AB340" s="42" t="s">
        <v>914</v>
      </c>
      <c r="AC340" s="42">
        <v>40088</v>
      </c>
      <c r="AD340" s="86" t="s">
        <v>276</v>
      </c>
      <c r="AE340" s="86">
        <v>0.2</v>
      </c>
      <c r="AF340" s="86" t="s">
        <v>854</v>
      </c>
      <c r="AG340" s="86">
        <v>0.1</v>
      </c>
      <c r="AH340" s="86">
        <v>2</v>
      </c>
      <c r="AI340" s="86">
        <v>0.2</v>
      </c>
      <c r="AJ340" s="86" t="s">
        <v>854</v>
      </c>
      <c r="AK340" s="86" t="s">
        <v>791</v>
      </c>
      <c r="AL340" s="86" t="s">
        <v>790</v>
      </c>
      <c r="AM340" s="86" t="s">
        <v>791</v>
      </c>
      <c r="AN340" s="86" t="s">
        <v>275</v>
      </c>
      <c r="AO340" s="86" t="s">
        <v>790</v>
      </c>
      <c r="AP340" s="86" t="s">
        <v>818</v>
      </c>
      <c r="AQ340" s="71">
        <v>10</v>
      </c>
      <c r="AR340" s="72">
        <v>0.2</v>
      </c>
      <c r="AS340" s="72">
        <v>10</v>
      </c>
      <c r="AT340" s="72">
        <v>2</v>
      </c>
      <c r="AU340" s="55" t="s">
        <v>790</v>
      </c>
      <c r="AV340" s="55" t="s">
        <v>791</v>
      </c>
      <c r="AW340" s="55" t="s">
        <v>790</v>
      </c>
      <c r="AX340" s="55" t="s">
        <v>791</v>
      </c>
      <c r="AY340" s="48" t="s">
        <v>789</v>
      </c>
      <c r="AZ340" s="48">
        <v>1.7300000000000002</v>
      </c>
      <c r="BA340" s="44" t="s">
        <v>789</v>
      </c>
      <c r="BB340" s="44" t="s">
        <v>275</v>
      </c>
      <c r="BC340" s="57">
        <v>30</v>
      </c>
      <c r="BD340" s="57">
        <v>3333</v>
      </c>
      <c r="BE340" s="57">
        <v>2083.125</v>
      </c>
      <c r="BF340" s="57">
        <v>2083.125</v>
      </c>
      <c r="BG340" s="61">
        <v>1000</v>
      </c>
      <c r="BH340" s="61">
        <v>304.33999999999997</v>
      </c>
      <c r="BI340" s="61">
        <v>190.21249999999998</v>
      </c>
      <c r="BJ340" s="61">
        <v>190.21249999999998</v>
      </c>
      <c r="BK340" s="65" t="s">
        <v>790</v>
      </c>
      <c r="BL340" s="65">
        <v>0.1</v>
      </c>
      <c r="BM340" s="66" t="s">
        <v>1140</v>
      </c>
      <c r="BN340" s="66" t="s">
        <v>1517</v>
      </c>
    </row>
    <row r="341" spans="1:66" ht="35.1" customHeight="1" x14ac:dyDescent="0.2">
      <c r="A341" s="33" t="s">
        <v>772</v>
      </c>
      <c r="B341" s="125"/>
      <c r="C341" s="33" t="s">
        <v>773</v>
      </c>
      <c r="D341" s="33" t="s">
        <v>773</v>
      </c>
      <c r="E341" s="174"/>
      <c r="F341" s="22"/>
      <c r="G341" s="22"/>
      <c r="H341" s="22"/>
      <c r="I341" s="22"/>
      <c r="J341" s="142"/>
      <c r="K341" s="142"/>
      <c r="L341" s="142"/>
      <c r="M341" s="142"/>
      <c r="N341" s="165"/>
      <c r="O341" s="22"/>
      <c r="P341" s="22"/>
      <c r="Q341" s="22" t="str">
        <f>IFERROR(VLOOKUP(A341,'[1]Compil Arr.Eval+Surv'!$C$2:$M$187,11,FALSE),"")</f>
        <v/>
      </c>
      <c r="R341" s="98"/>
      <c r="S341" s="98"/>
      <c r="T341" s="98" t="str">
        <f>IF(J341&lt;&gt;"","Etat chimique",IFERROR(VLOOKUP(A341,'[1]Compil Arr.Eval+Surv'!$C$2:$M$187,11,FALSE),""))</f>
        <v/>
      </c>
      <c r="U341" s="39" t="s">
        <v>790</v>
      </c>
      <c r="V341" s="39" t="s">
        <v>790</v>
      </c>
      <c r="W341" s="39" t="s">
        <v>790</v>
      </c>
      <c r="X341" s="39" t="s">
        <v>790</v>
      </c>
      <c r="Y341" s="39" t="s">
        <v>790</v>
      </c>
      <c r="Z341" s="39" t="s">
        <v>790</v>
      </c>
      <c r="AA341" s="42" t="s">
        <v>928</v>
      </c>
      <c r="AB341" s="42" t="s">
        <v>920</v>
      </c>
      <c r="AC341" s="42">
        <v>41824</v>
      </c>
      <c r="AD341" s="86" t="s">
        <v>276</v>
      </c>
      <c r="AE341" s="86">
        <v>1.6</v>
      </c>
      <c r="AF341" s="86" t="s">
        <v>854</v>
      </c>
      <c r="AG341" s="86">
        <v>0.1</v>
      </c>
      <c r="AH341" s="86">
        <v>2.1</v>
      </c>
      <c r="AI341" s="86">
        <v>1.6</v>
      </c>
      <c r="AJ341" s="86" t="s">
        <v>854</v>
      </c>
      <c r="AK341" s="86">
        <v>0.32</v>
      </c>
      <c r="AL341" s="86" t="s">
        <v>854</v>
      </c>
      <c r="AM341" s="86">
        <v>0.42</v>
      </c>
      <c r="AN341" s="86">
        <v>0.32</v>
      </c>
      <c r="AO341" s="86" t="s">
        <v>854</v>
      </c>
      <c r="AP341" s="86" t="s">
        <v>818</v>
      </c>
      <c r="AQ341" s="71">
        <v>10</v>
      </c>
      <c r="AR341" s="72">
        <v>1.6</v>
      </c>
      <c r="AS341" s="72">
        <v>10</v>
      </c>
      <c r="AT341" s="72">
        <v>2.1</v>
      </c>
      <c r="AU341" s="55">
        <v>50</v>
      </c>
      <c r="AV341" s="55">
        <v>0.32</v>
      </c>
      <c r="AW341" s="55">
        <v>50</v>
      </c>
      <c r="AX341" s="55">
        <v>0.42</v>
      </c>
      <c r="AY341" s="48">
        <v>100</v>
      </c>
      <c r="AZ341" s="48">
        <v>250</v>
      </c>
      <c r="BA341" s="44">
        <v>1000</v>
      </c>
      <c r="BB341" s="44">
        <v>25</v>
      </c>
      <c r="BC341" s="57">
        <v>30</v>
      </c>
      <c r="BD341" s="57">
        <v>3300</v>
      </c>
      <c r="BE341" s="57">
        <v>18</v>
      </c>
      <c r="BF341" s="57">
        <v>18</v>
      </c>
      <c r="BG341" s="61">
        <v>100</v>
      </c>
      <c r="BH341" s="61">
        <v>2029</v>
      </c>
      <c r="BI341" s="61">
        <v>11</v>
      </c>
      <c r="BJ341" s="61">
        <v>11</v>
      </c>
      <c r="BK341" s="65" t="s">
        <v>790</v>
      </c>
      <c r="BL341" s="65">
        <v>0.1</v>
      </c>
      <c r="BM341" s="66" t="s">
        <v>1140</v>
      </c>
      <c r="BN341" s="66" t="s">
        <v>1517</v>
      </c>
    </row>
    <row r="342" spans="1:66" ht="35.1" customHeight="1" x14ac:dyDescent="0.2">
      <c r="A342" s="33" t="s">
        <v>124</v>
      </c>
      <c r="B342" s="125"/>
      <c r="C342" s="33" t="s">
        <v>58</v>
      </c>
      <c r="D342" s="33" t="s">
        <v>58</v>
      </c>
      <c r="E342" s="174">
        <v>1414</v>
      </c>
      <c r="F342" s="22"/>
      <c r="G342" s="22"/>
      <c r="H342" s="22"/>
      <c r="I342" s="22"/>
      <c r="J342" s="142"/>
      <c r="K342" s="142"/>
      <c r="L342" s="142"/>
      <c r="M342" s="142"/>
      <c r="N342" s="165"/>
      <c r="O342" s="22"/>
      <c r="P342" s="22"/>
      <c r="Q342" s="22" t="str">
        <f>IFERROR(VLOOKUP(A342,'[1]Compil Arr.Eval+Surv'!$C$2:$M$187,11,FALSE),"")</f>
        <v>SPAS Cat. A</v>
      </c>
      <c r="R342" s="98" t="s">
        <v>1026</v>
      </c>
      <c r="S342" s="98"/>
      <c r="T342" s="98" t="str">
        <f>IF(J342&lt;&gt;"","Etat chimique",IFERROR(VLOOKUP(A342,'[1]Compil Arr.Eval+Surv'!$C$2:$M$187,11,FALSE),""))</f>
        <v>SPAS Cat. A</v>
      </c>
      <c r="U342" s="39" t="s">
        <v>790</v>
      </c>
      <c r="V342" s="39" t="s">
        <v>790</v>
      </c>
      <c r="W342" s="39" t="s">
        <v>790</v>
      </c>
      <c r="X342" s="39" t="s">
        <v>790</v>
      </c>
      <c r="Y342" s="39" t="s">
        <v>790</v>
      </c>
      <c r="Z342" s="39" t="s">
        <v>790</v>
      </c>
      <c r="AA342" s="42" t="s">
        <v>1060</v>
      </c>
      <c r="AB342" s="42" t="s">
        <v>1059</v>
      </c>
      <c r="AC342" s="42">
        <v>44837</v>
      </c>
      <c r="AD342" s="86" t="s">
        <v>276</v>
      </c>
      <c r="AE342" s="86" t="s">
        <v>791</v>
      </c>
      <c r="AF342" s="86" t="s">
        <v>790</v>
      </c>
      <c r="AG342" s="86" t="s">
        <v>791</v>
      </c>
      <c r="AH342" s="86">
        <v>2</v>
      </c>
      <c r="AI342" s="86">
        <v>6.3E-2</v>
      </c>
      <c r="AJ342" s="86" t="s">
        <v>854</v>
      </c>
      <c r="AK342" s="86" t="s">
        <v>791</v>
      </c>
      <c r="AL342" s="86" t="s">
        <v>790</v>
      </c>
      <c r="AM342" s="86">
        <v>0.4</v>
      </c>
      <c r="AN342" s="86">
        <v>6.0000000000000001E-3</v>
      </c>
      <c r="AO342" s="86" t="s">
        <v>854</v>
      </c>
      <c r="AP342" s="86" t="s">
        <v>818</v>
      </c>
      <c r="AQ342" s="71">
        <v>10</v>
      </c>
      <c r="AR342" s="72">
        <v>6.3E-2</v>
      </c>
      <c r="AS342" s="72">
        <v>10</v>
      </c>
      <c r="AT342" s="72">
        <v>2</v>
      </c>
      <c r="AU342" s="55">
        <v>100</v>
      </c>
      <c r="AV342" s="55">
        <v>6.0000000000000001E-3</v>
      </c>
      <c r="AW342" s="55">
        <v>50</v>
      </c>
      <c r="AX342" s="55">
        <v>0.4</v>
      </c>
      <c r="AY342" s="48">
        <v>100</v>
      </c>
      <c r="AZ342" s="48" t="s">
        <v>275</v>
      </c>
      <c r="BA342" s="44">
        <v>1000</v>
      </c>
      <c r="BB342" s="44" t="s">
        <v>275</v>
      </c>
      <c r="BC342" s="57" t="s">
        <v>790</v>
      </c>
      <c r="BD342" s="57" t="s">
        <v>1058</v>
      </c>
      <c r="BE342" s="57" t="s">
        <v>1058</v>
      </c>
      <c r="BF342" s="57" t="s">
        <v>1058</v>
      </c>
      <c r="BG342" s="61" t="s">
        <v>790</v>
      </c>
      <c r="BH342" s="61" t="s">
        <v>791</v>
      </c>
      <c r="BI342" s="61" t="s">
        <v>791</v>
      </c>
      <c r="BJ342" s="61" t="s">
        <v>791</v>
      </c>
      <c r="BK342" s="65" t="s">
        <v>790</v>
      </c>
      <c r="BL342" s="65">
        <v>0.1</v>
      </c>
      <c r="BM342" s="66" t="s">
        <v>1140</v>
      </c>
      <c r="BN342" s="66" t="s">
        <v>1517</v>
      </c>
    </row>
    <row r="343" spans="1:66" ht="35.1" customHeight="1" x14ac:dyDescent="0.2">
      <c r="A343" s="33" t="s">
        <v>759</v>
      </c>
      <c r="B343" s="125"/>
      <c r="C343" s="33" t="s">
        <v>760</v>
      </c>
      <c r="D343" s="33" t="s">
        <v>760</v>
      </c>
      <c r="E343" s="174">
        <v>1092</v>
      </c>
      <c r="F343" s="22"/>
      <c r="G343" s="22"/>
      <c r="H343" s="22"/>
      <c r="I343" s="22"/>
      <c r="J343" s="142"/>
      <c r="K343" s="142"/>
      <c r="L343" s="142"/>
      <c r="M343" s="142"/>
      <c r="N343" s="165"/>
      <c r="O343" s="22"/>
      <c r="P343" s="22"/>
      <c r="Q343" s="22" t="str">
        <f>IFERROR(VLOOKUP(A343,'[1]Compil Arr.Eval+Surv'!$C$2:$M$187,11,FALSE),"")</f>
        <v>SPAS Cat. A</v>
      </c>
      <c r="R343" s="98"/>
      <c r="S343" s="98"/>
      <c r="T343" s="98" t="str">
        <f>IF(J343&lt;&gt;"","Etat chimique",IFERROR(VLOOKUP(A343,'[1]Compil Arr.Eval+Surv'!$C$2:$M$187,11,FALSE),""))</f>
        <v>SPAS Cat. A</v>
      </c>
      <c r="U343" s="39" t="s">
        <v>790</v>
      </c>
      <c r="V343" s="39" t="s">
        <v>790</v>
      </c>
      <c r="W343" s="39" t="s">
        <v>790</v>
      </c>
      <c r="X343" s="39" t="s">
        <v>790</v>
      </c>
      <c r="Y343" s="39" t="s">
        <v>790</v>
      </c>
      <c r="Z343" s="39" t="s">
        <v>790</v>
      </c>
      <c r="AA343" s="42" t="s">
        <v>928</v>
      </c>
      <c r="AB343" s="42" t="s">
        <v>919</v>
      </c>
      <c r="AC343" s="42">
        <v>41600</v>
      </c>
      <c r="AD343" s="86" t="s">
        <v>276</v>
      </c>
      <c r="AE343" s="86">
        <v>0.4</v>
      </c>
      <c r="AF343" s="86" t="s">
        <v>1234</v>
      </c>
      <c r="AG343" s="86">
        <v>0.1</v>
      </c>
      <c r="AH343" s="86">
        <v>12</v>
      </c>
      <c r="AI343" s="86">
        <v>0.5</v>
      </c>
      <c r="AJ343" s="86" t="s">
        <v>1257</v>
      </c>
      <c r="AK343" s="86">
        <v>0.05</v>
      </c>
      <c r="AL343" s="86" t="s">
        <v>854</v>
      </c>
      <c r="AM343" s="86">
        <v>1.2</v>
      </c>
      <c r="AN343" s="86">
        <v>0.05</v>
      </c>
      <c r="AO343" s="86" t="s">
        <v>854</v>
      </c>
      <c r="AP343" s="86" t="s">
        <v>818</v>
      </c>
      <c r="AQ343" s="71">
        <v>10</v>
      </c>
      <c r="AR343" s="72">
        <v>0.5</v>
      </c>
      <c r="AS343" s="72">
        <v>10</v>
      </c>
      <c r="AT343" s="72">
        <v>12</v>
      </c>
      <c r="AU343" s="55">
        <v>100</v>
      </c>
      <c r="AV343" s="55">
        <v>0.05</v>
      </c>
      <c r="AW343" s="55">
        <v>100</v>
      </c>
      <c r="AX343" s="55">
        <v>1.2</v>
      </c>
      <c r="AY343" s="48" t="s">
        <v>789</v>
      </c>
      <c r="AZ343" s="48">
        <v>35</v>
      </c>
      <c r="BA343" s="44" t="s">
        <v>789</v>
      </c>
      <c r="BB343" s="44">
        <v>3.5</v>
      </c>
      <c r="BC343" s="57">
        <v>30</v>
      </c>
      <c r="BD343" s="57">
        <v>333</v>
      </c>
      <c r="BE343" s="57">
        <v>0.5</v>
      </c>
      <c r="BF343" s="57">
        <v>0.5</v>
      </c>
      <c r="BG343" s="61">
        <v>100</v>
      </c>
      <c r="BH343" s="61">
        <v>304</v>
      </c>
      <c r="BI343" s="61">
        <v>0.4</v>
      </c>
      <c r="BJ343" s="61">
        <v>0.4</v>
      </c>
      <c r="BK343" s="65" t="s">
        <v>790</v>
      </c>
      <c r="BL343" s="65">
        <v>0.1</v>
      </c>
      <c r="BM343" s="66" t="s">
        <v>1140</v>
      </c>
      <c r="BN343" s="66" t="s">
        <v>1517</v>
      </c>
    </row>
    <row r="344" spans="1:66" ht="35.1" customHeight="1" x14ac:dyDescent="0.2">
      <c r="A344" s="33" t="s">
        <v>388</v>
      </c>
      <c r="B344" s="125"/>
      <c r="C344" s="33" t="s">
        <v>389</v>
      </c>
      <c r="D344" s="33" t="s">
        <v>389</v>
      </c>
      <c r="E344" s="174">
        <v>1133</v>
      </c>
      <c r="F344" s="22"/>
      <c r="G344" s="22"/>
      <c r="H344" s="22"/>
      <c r="I344" s="22"/>
      <c r="J344" s="142"/>
      <c r="K344" s="142"/>
      <c r="L344" s="142"/>
      <c r="M344" s="142"/>
      <c r="N344" s="165"/>
      <c r="O344" s="22"/>
      <c r="P344" s="22"/>
      <c r="Q344" s="22" t="str">
        <f>IFERROR(VLOOKUP(A344,'[1]Compil Arr.Eval+Surv'!$C$2:$M$187,11,FALSE),"")</f>
        <v/>
      </c>
      <c r="R344" s="98"/>
      <c r="S344" s="98"/>
      <c r="T344" s="98" t="str">
        <f>IF(J344&lt;&gt;"","Etat chimique",IFERROR(VLOOKUP(A344,'[1]Compil Arr.Eval+Surv'!$C$2:$M$187,11,FALSE),""))</f>
        <v/>
      </c>
      <c r="U344" s="39" t="s">
        <v>790</v>
      </c>
      <c r="V344" s="39" t="s">
        <v>790</v>
      </c>
      <c r="W344" s="39" t="s">
        <v>790</v>
      </c>
      <c r="X344" s="39" t="s">
        <v>790</v>
      </c>
      <c r="Y344" s="39" t="s">
        <v>790</v>
      </c>
      <c r="Z344" s="39" t="s">
        <v>790</v>
      </c>
      <c r="AA344" s="42" t="s">
        <v>928</v>
      </c>
      <c r="AB344" s="42" t="s">
        <v>914</v>
      </c>
      <c r="AC344" s="42">
        <v>40088</v>
      </c>
      <c r="AD344" s="86" t="s">
        <v>276</v>
      </c>
      <c r="AE344" s="86">
        <v>10</v>
      </c>
      <c r="AF344" s="86" t="s">
        <v>854</v>
      </c>
      <c r="AG344" s="86">
        <v>0.1</v>
      </c>
      <c r="AH344" s="86">
        <v>60</v>
      </c>
      <c r="AI344" s="86">
        <v>10</v>
      </c>
      <c r="AJ344" s="86" t="s">
        <v>854</v>
      </c>
      <c r="AK344" s="86" t="s">
        <v>791</v>
      </c>
      <c r="AL344" s="86" t="s">
        <v>790</v>
      </c>
      <c r="AM344" s="86" t="s">
        <v>791</v>
      </c>
      <c r="AN344" s="86" t="s">
        <v>275</v>
      </c>
      <c r="AO344" s="86" t="s">
        <v>790</v>
      </c>
      <c r="AP344" s="86" t="s">
        <v>818</v>
      </c>
      <c r="AQ344" s="71">
        <v>10</v>
      </c>
      <c r="AR344" s="72">
        <v>10</v>
      </c>
      <c r="AS344" s="72">
        <v>10</v>
      </c>
      <c r="AT344" s="72">
        <v>60</v>
      </c>
      <c r="AU344" s="55" t="s">
        <v>790</v>
      </c>
      <c r="AV344" s="55" t="s">
        <v>791</v>
      </c>
      <c r="AW344" s="55" t="s">
        <v>790</v>
      </c>
      <c r="AX344" s="55" t="s">
        <v>791</v>
      </c>
      <c r="AY344" s="48" t="s">
        <v>789</v>
      </c>
      <c r="AZ344" s="48">
        <v>32.500000000000007</v>
      </c>
      <c r="BA344" s="44" t="s">
        <v>789</v>
      </c>
      <c r="BB344" s="44" t="s">
        <v>275</v>
      </c>
      <c r="BC344" s="57">
        <v>30</v>
      </c>
      <c r="BD344" s="57">
        <v>10000</v>
      </c>
      <c r="BE344" s="57">
        <v>434.78260869565219</v>
      </c>
      <c r="BF344" s="57">
        <v>434.78260869565219</v>
      </c>
      <c r="BG344" s="61">
        <v>100</v>
      </c>
      <c r="BH344" s="61">
        <v>10956</v>
      </c>
      <c r="BI344" s="61">
        <v>476.3478260869565</v>
      </c>
      <c r="BJ344" s="61">
        <v>476.3478260869565</v>
      </c>
      <c r="BK344" s="65" t="s">
        <v>790</v>
      </c>
      <c r="BL344" s="65">
        <v>0.1</v>
      </c>
      <c r="BM344" s="66" t="s">
        <v>1140</v>
      </c>
      <c r="BN344" s="66" t="s">
        <v>1517</v>
      </c>
    </row>
    <row r="345" spans="1:66" ht="35.1" customHeight="1" x14ac:dyDescent="0.2">
      <c r="A345" s="33" t="s">
        <v>125</v>
      </c>
      <c r="B345" s="125"/>
      <c r="C345" s="33" t="s">
        <v>59</v>
      </c>
      <c r="D345" s="33" t="s">
        <v>1454</v>
      </c>
      <c r="E345" s="174">
        <v>1432</v>
      </c>
      <c r="F345" s="22"/>
      <c r="G345" s="22"/>
      <c r="H345" s="22"/>
      <c r="I345" s="22"/>
      <c r="J345" s="142"/>
      <c r="K345" s="142"/>
      <c r="L345" s="142"/>
      <c r="M345" s="142"/>
      <c r="N345" s="165"/>
      <c r="O345" s="22"/>
      <c r="P345" s="22"/>
      <c r="Q345" s="22" t="str">
        <f>IFERROR(VLOOKUP(A345,'[1]Compil Arr.Eval+Surv'!$C$2:$M$187,11,FALSE),"")</f>
        <v/>
      </c>
      <c r="R345" s="98"/>
      <c r="S345" s="98"/>
      <c r="T345" s="98" t="str">
        <f>IF(J345&lt;&gt;"","Etat chimique",IFERROR(VLOOKUP(A345,'[1]Compil Arr.Eval+Surv'!$C$2:$M$187,11,FALSE),""))</f>
        <v/>
      </c>
      <c r="U345" s="39" t="s">
        <v>790</v>
      </c>
      <c r="V345" s="39" t="s">
        <v>790</v>
      </c>
      <c r="W345" s="39" t="s">
        <v>790</v>
      </c>
      <c r="X345" s="39" t="s">
        <v>790</v>
      </c>
      <c r="Y345" s="39" t="s">
        <v>790</v>
      </c>
      <c r="Z345" s="39" t="s">
        <v>790</v>
      </c>
      <c r="AA345" s="42" t="s">
        <v>928</v>
      </c>
      <c r="AB345" s="42" t="s">
        <v>916</v>
      </c>
      <c r="AC345" s="42">
        <v>40704</v>
      </c>
      <c r="AD345" s="86" t="s">
        <v>276</v>
      </c>
      <c r="AE345" s="86">
        <v>2</v>
      </c>
      <c r="AF345" s="86" t="s">
        <v>854</v>
      </c>
      <c r="AG345" s="86">
        <v>0.1</v>
      </c>
      <c r="AH345" s="86">
        <v>180</v>
      </c>
      <c r="AI345" s="86">
        <v>2</v>
      </c>
      <c r="AJ345" s="86" t="s">
        <v>854</v>
      </c>
      <c r="AK345" s="86">
        <v>0.2</v>
      </c>
      <c r="AL345" s="86" t="s">
        <v>854</v>
      </c>
      <c r="AM345" s="86">
        <v>18</v>
      </c>
      <c r="AN345" s="86">
        <v>0.2</v>
      </c>
      <c r="AO345" s="86" t="s">
        <v>854</v>
      </c>
      <c r="AP345" s="86" t="s">
        <v>818</v>
      </c>
      <c r="AQ345" s="71">
        <v>10</v>
      </c>
      <c r="AR345" s="72">
        <v>2</v>
      </c>
      <c r="AS345" s="72">
        <v>10</v>
      </c>
      <c r="AT345" s="72">
        <v>180</v>
      </c>
      <c r="AU345" s="55">
        <v>100</v>
      </c>
      <c r="AV345" s="55">
        <v>0.2</v>
      </c>
      <c r="AW345" s="55">
        <v>100</v>
      </c>
      <c r="AX345" s="55">
        <v>18</v>
      </c>
      <c r="AY345" s="48" t="s">
        <v>789</v>
      </c>
      <c r="AZ345" s="48">
        <v>45.100000000000016</v>
      </c>
      <c r="BA345" s="44" t="s">
        <v>789</v>
      </c>
      <c r="BB345" s="44">
        <v>4.5100000000000025</v>
      </c>
      <c r="BC345" s="57">
        <v>30</v>
      </c>
      <c r="BD345" s="57">
        <v>5100</v>
      </c>
      <c r="BE345" s="57">
        <v>164.51612903225808</v>
      </c>
      <c r="BF345" s="57">
        <v>164.51612903225808</v>
      </c>
      <c r="BG345" s="61">
        <v>100</v>
      </c>
      <c r="BH345" s="61">
        <v>10348</v>
      </c>
      <c r="BI345" s="61">
        <v>333.80645161290323</v>
      </c>
      <c r="BJ345" s="61">
        <v>333.80645161290323</v>
      </c>
      <c r="BK345" s="65" t="s">
        <v>790</v>
      </c>
      <c r="BL345" s="65">
        <v>0.1</v>
      </c>
      <c r="BM345" s="66" t="s">
        <v>1140</v>
      </c>
      <c r="BN345" s="66" t="s">
        <v>1517</v>
      </c>
    </row>
    <row r="346" spans="1:66" ht="35.1" customHeight="1" x14ac:dyDescent="0.2">
      <c r="A346" s="33" t="s">
        <v>414</v>
      </c>
      <c r="B346" s="125"/>
      <c r="C346" s="33" t="s">
        <v>1453</v>
      </c>
      <c r="D346" s="33" t="s">
        <v>280</v>
      </c>
      <c r="E346" s="174"/>
      <c r="F346" s="22"/>
      <c r="G346" s="22"/>
      <c r="H346" s="22">
        <v>36</v>
      </c>
      <c r="I346" s="22" t="s">
        <v>431</v>
      </c>
      <c r="J346" s="142">
        <v>36</v>
      </c>
      <c r="K346" s="142" t="s">
        <v>431</v>
      </c>
      <c r="L346" s="142"/>
      <c r="M346" s="142" t="s">
        <v>1228</v>
      </c>
      <c r="N346" s="165" t="s">
        <v>276</v>
      </c>
      <c r="O346" s="22"/>
      <c r="P346" s="22" t="s">
        <v>634</v>
      </c>
      <c r="Q346" s="22" t="str">
        <f>IFERROR(VLOOKUP(A346,'[1]Compil Arr.Eval+Surv'!$C$2:$M$187,11,FALSE),"")</f>
        <v/>
      </c>
      <c r="R346" s="98"/>
      <c r="S346" s="98" t="s">
        <v>1262</v>
      </c>
      <c r="T346" s="98" t="str">
        <f>IF(J346&lt;&gt;"","Etat chimique",IFERROR(VLOOKUP(A346,'[1]Compil Arr.Eval+Surv'!$C$2:$M$187,11,FALSE),""))</f>
        <v>Etat chimique</v>
      </c>
      <c r="U346" s="39">
        <v>0.15</v>
      </c>
      <c r="V346" s="39">
        <v>1.4999999999999999E-2</v>
      </c>
      <c r="W346" s="39">
        <v>2.7</v>
      </c>
      <c r="X346" s="39">
        <v>0.54</v>
      </c>
      <c r="Y346" s="39" t="s">
        <v>818</v>
      </c>
      <c r="Z346" s="39" t="s">
        <v>790</v>
      </c>
      <c r="AA346" s="42" t="s">
        <v>1522</v>
      </c>
      <c r="AB346" s="42" t="s">
        <v>891</v>
      </c>
      <c r="AC346" s="42" t="s">
        <v>1549</v>
      </c>
      <c r="AD346" s="86" t="s">
        <v>276</v>
      </c>
      <c r="AE346" s="86">
        <v>0.152</v>
      </c>
      <c r="AF346" s="86" t="s">
        <v>854</v>
      </c>
      <c r="AG346" s="86">
        <v>0.1</v>
      </c>
      <c r="AH346" s="86">
        <v>2.7</v>
      </c>
      <c r="AI346" s="86">
        <v>0.152</v>
      </c>
      <c r="AJ346" s="86" t="s">
        <v>854</v>
      </c>
      <c r="AK346" s="86">
        <v>1.52E-2</v>
      </c>
      <c r="AL346" s="86" t="s">
        <v>854</v>
      </c>
      <c r="AM346" s="86">
        <v>0.54</v>
      </c>
      <c r="AN346" s="86">
        <v>1.52E-2</v>
      </c>
      <c r="AO346" s="86" t="s">
        <v>854</v>
      </c>
      <c r="AP346" s="86" t="s">
        <v>818</v>
      </c>
      <c r="AQ346" s="71">
        <v>10</v>
      </c>
      <c r="AR346" s="72">
        <v>0.152</v>
      </c>
      <c r="AS346" s="72">
        <v>10</v>
      </c>
      <c r="AT346" s="72">
        <v>2.7</v>
      </c>
      <c r="AU346" s="55">
        <v>100</v>
      </c>
      <c r="AV346" s="55">
        <v>1.52E-2</v>
      </c>
      <c r="AW346" s="55">
        <v>50</v>
      </c>
      <c r="AX346" s="55">
        <v>0.54</v>
      </c>
      <c r="AY346" s="48">
        <v>100</v>
      </c>
      <c r="AZ346" s="48">
        <v>5.5</v>
      </c>
      <c r="BA346" s="44">
        <v>1000</v>
      </c>
      <c r="BB346" s="44">
        <v>0.55000000000000004</v>
      </c>
      <c r="BC346" s="57">
        <v>30</v>
      </c>
      <c r="BD346" s="57">
        <v>13333</v>
      </c>
      <c r="BE346" s="57">
        <v>0.18</v>
      </c>
      <c r="BF346" s="57">
        <v>1.7999999999999999E-2</v>
      </c>
      <c r="BG346" s="61">
        <v>100</v>
      </c>
      <c r="BH346" s="61">
        <v>12174</v>
      </c>
      <c r="BI346" s="61">
        <v>0.16</v>
      </c>
      <c r="BJ346" s="61">
        <v>1.6E-2</v>
      </c>
      <c r="BK346" s="65" t="s">
        <v>790</v>
      </c>
      <c r="BL346" s="65">
        <v>0.1</v>
      </c>
      <c r="BM346" s="66" t="s">
        <v>1140</v>
      </c>
      <c r="BN346" s="66" t="s">
        <v>1517</v>
      </c>
    </row>
    <row r="347" spans="1:66" ht="35.1" customHeight="1" x14ac:dyDescent="0.2">
      <c r="A347" s="33" t="s">
        <v>126</v>
      </c>
      <c r="B347" s="125"/>
      <c r="C347" s="33" t="s">
        <v>60</v>
      </c>
      <c r="D347" s="33" t="s">
        <v>60</v>
      </c>
      <c r="E347" s="174">
        <v>1892</v>
      </c>
      <c r="F347" s="22"/>
      <c r="G347" s="22"/>
      <c r="H347" s="22"/>
      <c r="I347" s="22"/>
      <c r="J347" s="142"/>
      <c r="K347" s="142"/>
      <c r="L347" s="142"/>
      <c r="M347" s="142"/>
      <c r="N347" s="165"/>
      <c r="O347" s="22"/>
      <c r="P347" s="22"/>
      <c r="Q347" s="22" t="str">
        <f>IFERROR(VLOOKUP(A347,'[1]Compil Arr.Eval+Surv'!$C$2:$M$187,11,FALSE),"")</f>
        <v>SPAS Cat. B</v>
      </c>
      <c r="R347" s="98"/>
      <c r="S347" s="98"/>
      <c r="T347" s="98" t="str">
        <f>IF(J347&lt;&gt;"","Etat chimique",IFERROR(VLOOKUP(A347,'[1]Compil Arr.Eval+Surv'!$C$2:$M$187,11,FALSE),""))</f>
        <v>SPAS Cat. B</v>
      </c>
      <c r="U347" s="39" t="s">
        <v>790</v>
      </c>
      <c r="V347" s="39" t="s">
        <v>790</v>
      </c>
      <c r="W347" s="39" t="s">
        <v>790</v>
      </c>
      <c r="X347" s="39" t="s">
        <v>790</v>
      </c>
      <c r="Y347" s="39" t="s">
        <v>790</v>
      </c>
      <c r="Z347" s="39" t="s">
        <v>790</v>
      </c>
      <c r="AA347" s="42" t="s">
        <v>928</v>
      </c>
      <c r="AB347" s="42" t="s">
        <v>916</v>
      </c>
      <c r="AC347" s="42">
        <v>40837</v>
      </c>
      <c r="AD347" s="86" t="s">
        <v>276</v>
      </c>
      <c r="AE347" s="86">
        <v>8.9999999999999993E-3</v>
      </c>
      <c r="AF347" s="86" t="s">
        <v>854</v>
      </c>
      <c r="AG347" s="86">
        <v>8.9999999999999993E-3</v>
      </c>
      <c r="AH347" s="86">
        <v>4.8</v>
      </c>
      <c r="AI347" s="86">
        <v>8.9999999999999993E-3</v>
      </c>
      <c r="AJ347" s="86" t="s">
        <v>854</v>
      </c>
      <c r="AK347" s="86">
        <v>8.9999999999999998E-4</v>
      </c>
      <c r="AL347" s="86" t="s">
        <v>854</v>
      </c>
      <c r="AM347" s="86">
        <v>0.96</v>
      </c>
      <c r="AN347" s="86">
        <v>8.9999999999999998E-4</v>
      </c>
      <c r="AO347" s="86" t="s">
        <v>854</v>
      </c>
      <c r="AP347" s="86" t="s">
        <v>818</v>
      </c>
      <c r="AQ347" s="71">
        <v>10</v>
      </c>
      <c r="AR347" s="72">
        <v>8.9999999999999993E-3</v>
      </c>
      <c r="AS347" s="72">
        <v>10</v>
      </c>
      <c r="AT347" s="72">
        <v>4.8</v>
      </c>
      <c r="AU347" s="55">
        <v>100</v>
      </c>
      <c r="AV347" s="55">
        <v>8.9999999999999998E-4</v>
      </c>
      <c r="AW347" s="55">
        <v>50</v>
      </c>
      <c r="AX347" s="55">
        <v>0.96</v>
      </c>
      <c r="AY347" s="48" t="s">
        <v>789</v>
      </c>
      <c r="AZ347" s="48">
        <v>2.2949999999999998E-2</v>
      </c>
      <c r="BA347" s="44" t="s">
        <v>789</v>
      </c>
      <c r="BB347" s="44">
        <v>2.2950000000000002E-3</v>
      </c>
      <c r="BC347" s="57">
        <v>30</v>
      </c>
      <c r="BD347" s="57">
        <v>10000</v>
      </c>
      <c r="BE347" s="57">
        <v>3333.3333333333335</v>
      </c>
      <c r="BF347" s="57">
        <v>3333.3333333333335</v>
      </c>
      <c r="BG347" s="61">
        <v>100</v>
      </c>
      <c r="BH347" s="61">
        <v>6086.9</v>
      </c>
      <c r="BI347" s="61">
        <v>2028.9666666666665</v>
      </c>
      <c r="BJ347" s="61">
        <v>2028.9666666666665</v>
      </c>
      <c r="BK347" s="65" t="s">
        <v>790</v>
      </c>
      <c r="BL347" s="65">
        <v>0.1</v>
      </c>
      <c r="BM347" s="66" t="s">
        <v>1140</v>
      </c>
      <c r="BN347" s="66" t="s">
        <v>1517</v>
      </c>
    </row>
    <row r="348" spans="1:66" ht="35.1" customHeight="1" x14ac:dyDescent="0.2">
      <c r="A348" s="33" t="s">
        <v>236</v>
      </c>
      <c r="B348" s="125"/>
      <c r="C348" s="33" t="s">
        <v>172</v>
      </c>
      <c r="D348" s="33" t="s">
        <v>1455</v>
      </c>
      <c r="E348" s="174">
        <v>1385</v>
      </c>
      <c r="F348" s="22"/>
      <c r="G348" s="22"/>
      <c r="H348" s="22"/>
      <c r="I348" s="22"/>
      <c r="J348" s="142"/>
      <c r="K348" s="142"/>
      <c r="L348" s="142"/>
      <c r="M348" s="142"/>
      <c r="N348" s="165"/>
      <c r="O348" s="22"/>
      <c r="P348" s="22"/>
      <c r="Q348" s="22" t="str">
        <f>IFERROR(VLOOKUP(A348,'[1]Compil Arr.Eval+Surv'!$C$2:$M$187,11,FALSE),"")</f>
        <v>SPAS Cat. B</v>
      </c>
      <c r="R348" s="98"/>
      <c r="S348" s="98"/>
      <c r="T348" s="98" t="str">
        <f>IF(J348&lt;&gt;"","Etat chimique",IFERROR(VLOOKUP(A348,'[1]Compil Arr.Eval+Surv'!$C$2:$M$187,11,FALSE),""))</f>
        <v>SPAS Cat. B</v>
      </c>
      <c r="U348" s="39" t="s">
        <v>790</v>
      </c>
      <c r="V348" s="39" t="s">
        <v>790</v>
      </c>
      <c r="W348" s="39" t="s">
        <v>790</v>
      </c>
      <c r="X348" s="39" t="s">
        <v>790</v>
      </c>
      <c r="Y348" s="39" t="s">
        <v>790</v>
      </c>
      <c r="Z348" s="39" t="s">
        <v>790</v>
      </c>
      <c r="AA348" s="42" t="s">
        <v>1259</v>
      </c>
      <c r="AB348" s="42" t="s">
        <v>921</v>
      </c>
      <c r="AC348" s="42" t="s">
        <v>780</v>
      </c>
      <c r="AD348" s="86" t="s">
        <v>276</v>
      </c>
      <c r="AE348" s="86" t="s">
        <v>791</v>
      </c>
      <c r="AF348" s="86" t="s">
        <v>790</v>
      </c>
      <c r="AG348" s="86" t="s">
        <v>791</v>
      </c>
      <c r="AH348" s="86" t="s">
        <v>791</v>
      </c>
      <c r="AI348" s="86" t="s">
        <v>275</v>
      </c>
      <c r="AJ348" s="86" t="s">
        <v>790</v>
      </c>
      <c r="AK348" s="86" t="s">
        <v>791</v>
      </c>
      <c r="AL348" s="86" t="s">
        <v>790</v>
      </c>
      <c r="AM348" s="86" t="s">
        <v>791</v>
      </c>
      <c r="AN348" s="86" t="s">
        <v>275</v>
      </c>
      <c r="AO348" s="86" t="s">
        <v>790</v>
      </c>
      <c r="AP348" s="86" t="s">
        <v>818</v>
      </c>
      <c r="AQ348" s="71" t="s">
        <v>136</v>
      </c>
      <c r="AR348" s="72">
        <v>0.95</v>
      </c>
      <c r="AS348" s="72" t="s">
        <v>790</v>
      </c>
      <c r="AT348" s="72" t="s">
        <v>791</v>
      </c>
      <c r="AU348" s="55" t="s">
        <v>790</v>
      </c>
      <c r="AV348" s="55" t="s">
        <v>791</v>
      </c>
      <c r="AW348" s="55" t="s">
        <v>790</v>
      </c>
      <c r="AX348" s="55" t="s">
        <v>791</v>
      </c>
      <c r="AY348" s="48" t="s">
        <v>789</v>
      </c>
      <c r="AZ348" s="48" t="s">
        <v>275</v>
      </c>
      <c r="BA348" s="44" t="s">
        <v>789</v>
      </c>
      <c r="BB348" s="44" t="s">
        <v>275</v>
      </c>
      <c r="BC348" s="57" t="s">
        <v>790</v>
      </c>
      <c r="BD348" s="57" t="s">
        <v>791</v>
      </c>
      <c r="BE348" s="57" t="s">
        <v>791</v>
      </c>
      <c r="BF348" s="57" t="s">
        <v>791</v>
      </c>
      <c r="BG348" s="61" t="s">
        <v>790</v>
      </c>
      <c r="BH348" s="61" t="s">
        <v>791</v>
      </c>
      <c r="BI348" s="61" t="s">
        <v>791</v>
      </c>
      <c r="BJ348" s="61" t="s">
        <v>791</v>
      </c>
      <c r="BK348" s="65" t="s">
        <v>790</v>
      </c>
      <c r="BL348" s="65">
        <v>10</v>
      </c>
      <c r="BM348" s="66" t="s">
        <v>1140</v>
      </c>
      <c r="BN348" s="66" t="s">
        <v>1517</v>
      </c>
    </row>
    <row r="349" spans="1:66" ht="35.1" customHeight="1" x14ac:dyDescent="0.2">
      <c r="A349" s="33"/>
      <c r="B349" s="125"/>
      <c r="C349" s="33" t="s">
        <v>336</v>
      </c>
      <c r="D349" s="33" t="s">
        <v>1456</v>
      </c>
      <c r="E349" s="174">
        <v>1771</v>
      </c>
      <c r="F349" s="22"/>
      <c r="G349" s="22"/>
      <c r="H349" s="22"/>
      <c r="I349" s="22"/>
      <c r="J349" s="142"/>
      <c r="K349" s="142"/>
      <c r="L349" s="142"/>
      <c r="M349" s="142"/>
      <c r="N349" s="165"/>
      <c r="O349" s="22"/>
      <c r="P349" s="22"/>
      <c r="Q349" s="22" t="str">
        <f>IFERROR(VLOOKUP(A349,'[1]Compil Arr.Eval+Surv'!$C$2:$M$187,11,FALSE),"")</f>
        <v/>
      </c>
      <c r="R349" s="98"/>
      <c r="S349" s="98"/>
      <c r="T349" s="98" t="str">
        <f>IF(J349&lt;&gt;"","Etat chimique",IFERROR(VLOOKUP(A349,'[1]Compil Arr.Eval+Surv'!$C$2:$M$187,11,FALSE),""))</f>
        <v/>
      </c>
      <c r="U349" s="39" t="s">
        <v>790</v>
      </c>
      <c r="V349" s="39" t="s">
        <v>790</v>
      </c>
      <c r="W349" s="39" t="s">
        <v>790</v>
      </c>
      <c r="X349" s="39" t="s">
        <v>790</v>
      </c>
      <c r="Y349" s="39" t="s">
        <v>790</v>
      </c>
      <c r="Z349" s="39" t="s">
        <v>790</v>
      </c>
      <c r="AA349" s="42" t="s">
        <v>1259</v>
      </c>
      <c r="AB349" s="42" t="s">
        <v>921</v>
      </c>
      <c r="AC349" s="42" t="s">
        <v>786</v>
      </c>
      <c r="AD349" s="86" t="s">
        <v>276</v>
      </c>
      <c r="AE349" s="86" t="s">
        <v>791</v>
      </c>
      <c r="AF349" s="86" t="s">
        <v>790</v>
      </c>
      <c r="AG349" s="86" t="s">
        <v>791</v>
      </c>
      <c r="AH349" s="86" t="s">
        <v>791</v>
      </c>
      <c r="AI349" s="86" t="s">
        <v>275</v>
      </c>
      <c r="AJ349" s="86" t="s">
        <v>790</v>
      </c>
      <c r="AK349" s="86" t="s">
        <v>791</v>
      </c>
      <c r="AL349" s="86" t="s">
        <v>790</v>
      </c>
      <c r="AM349" s="86" t="s">
        <v>791</v>
      </c>
      <c r="AN349" s="86" t="s">
        <v>275</v>
      </c>
      <c r="AO349" s="86" t="s">
        <v>790</v>
      </c>
      <c r="AP349" s="86" t="s">
        <v>818</v>
      </c>
      <c r="AQ349" s="71" t="s">
        <v>790</v>
      </c>
      <c r="AR349" s="72" t="s">
        <v>275</v>
      </c>
      <c r="AS349" s="72" t="s">
        <v>790</v>
      </c>
      <c r="AT349" s="72" t="s">
        <v>791</v>
      </c>
      <c r="AU349" s="55" t="s">
        <v>790</v>
      </c>
      <c r="AV349" s="55" t="s">
        <v>791</v>
      </c>
      <c r="AW349" s="55" t="s">
        <v>790</v>
      </c>
      <c r="AX349" s="55" t="s">
        <v>791</v>
      </c>
      <c r="AY349" s="48" t="s">
        <v>789</v>
      </c>
      <c r="AZ349" s="48" t="s">
        <v>791</v>
      </c>
      <c r="BA349" s="44" t="s">
        <v>789</v>
      </c>
      <c r="BB349" s="44" t="s">
        <v>791</v>
      </c>
      <c r="BC349" s="57" t="s">
        <v>790</v>
      </c>
      <c r="BD349" s="57" t="s">
        <v>791</v>
      </c>
      <c r="BE349" s="57" t="s">
        <v>791</v>
      </c>
      <c r="BF349" s="57" t="s">
        <v>791</v>
      </c>
      <c r="BG349" s="61" t="s">
        <v>790</v>
      </c>
      <c r="BH349" s="61" t="s">
        <v>791</v>
      </c>
      <c r="BI349" s="61" t="s">
        <v>791</v>
      </c>
      <c r="BJ349" s="61" t="s">
        <v>791</v>
      </c>
      <c r="BK349" s="65" t="s">
        <v>790</v>
      </c>
      <c r="BL349" s="65" t="s">
        <v>792</v>
      </c>
      <c r="BM349" s="66" t="s">
        <v>276</v>
      </c>
      <c r="BN349" s="66"/>
    </row>
    <row r="350" spans="1:66" ht="35.1" customHeight="1" x14ac:dyDescent="0.2">
      <c r="A350" s="33" t="s">
        <v>127</v>
      </c>
      <c r="B350" s="125"/>
      <c r="C350" s="33" t="s">
        <v>61</v>
      </c>
      <c r="D350" s="33" t="s">
        <v>61</v>
      </c>
      <c r="E350" s="174">
        <v>1263</v>
      </c>
      <c r="F350" s="22">
        <v>29</v>
      </c>
      <c r="G350" s="22" t="s">
        <v>687</v>
      </c>
      <c r="H350" s="22">
        <v>29</v>
      </c>
      <c r="I350" s="22" t="s">
        <v>687</v>
      </c>
      <c r="J350" s="142"/>
      <c r="K350" s="142"/>
      <c r="L350" s="142"/>
      <c r="M350" s="142"/>
      <c r="N350" s="165"/>
      <c r="O350" s="22" t="s">
        <v>634</v>
      </c>
      <c r="P350" s="22" t="s">
        <v>634</v>
      </c>
      <c r="Q350" s="22" t="str">
        <f>IFERROR(VLOOKUP(A350,'[1]Compil Arr.Eval+Surv'!$C$2:$M$187,11,FALSE),"")</f>
        <v/>
      </c>
      <c r="R350" s="98"/>
      <c r="S350" s="98" t="s">
        <v>1509</v>
      </c>
      <c r="T350" s="98" t="str">
        <f>IF(J350&lt;&gt;"","Etat chimique",IFERROR(VLOOKUP(A350,'[1]Compil Arr.Eval+Surv'!$C$2:$M$187,11,FALSE),""))</f>
        <v/>
      </c>
      <c r="U350" s="39" t="s">
        <v>818</v>
      </c>
      <c r="V350" s="39" t="s">
        <v>818</v>
      </c>
      <c r="W350" s="39" t="s">
        <v>818</v>
      </c>
      <c r="X350" s="39" t="s">
        <v>818</v>
      </c>
      <c r="Y350" s="39" t="s">
        <v>818</v>
      </c>
      <c r="Z350" s="39" t="s">
        <v>790</v>
      </c>
      <c r="AA350" s="42" t="s">
        <v>1523</v>
      </c>
      <c r="AB350" s="42" t="s">
        <v>890</v>
      </c>
      <c r="AC350" s="42" t="s">
        <v>929</v>
      </c>
      <c r="AD350" s="86" t="s">
        <v>276</v>
      </c>
      <c r="AE350" s="86">
        <v>1</v>
      </c>
      <c r="AF350" s="86" t="s">
        <v>854</v>
      </c>
      <c r="AG350" s="86">
        <v>0.1</v>
      </c>
      <c r="AH350" s="86">
        <v>4.2</v>
      </c>
      <c r="AI350" s="86">
        <v>1</v>
      </c>
      <c r="AJ350" s="86" t="s">
        <v>854</v>
      </c>
      <c r="AK350" s="86">
        <v>1</v>
      </c>
      <c r="AL350" s="86" t="s">
        <v>854</v>
      </c>
      <c r="AM350" s="86">
        <v>4.2</v>
      </c>
      <c r="AN350" s="86">
        <v>1</v>
      </c>
      <c r="AO350" s="86" t="s">
        <v>854</v>
      </c>
      <c r="AP350" s="86" t="s">
        <v>818</v>
      </c>
      <c r="AQ350" s="71" t="s">
        <v>827</v>
      </c>
      <c r="AR350" s="72">
        <v>1</v>
      </c>
      <c r="AS350" s="72">
        <v>10</v>
      </c>
      <c r="AT350" s="72">
        <v>4.2</v>
      </c>
      <c r="AU350" s="55" t="s">
        <v>827</v>
      </c>
      <c r="AV350" s="55">
        <v>1</v>
      </c>
      <c r="AW350" s="55">
        <v>10</v>
      </c>
      <c r="AX350" s="55">
        <v>4.2</v>
      </c>
      <c r="AY350" s="48" t="s">
        <v>789</v>
      </c>
      <c r="AZ350" s="48">
        <v>15.5</v>
      </c>
      <c r="BA350" s="44" t="s">
        <v>789</v>
      </c>
      <c r="BB350" s="44">
        <v>15.5</v>
      </c>
      <c r="BC350" s="57" t="s">
        <v>790</v>
      </c>
      <c r="BD350" s="57" t="s">
        <v>1058</v>
      </c>
      <c r="BE350" s="57" t="s">
        <v>1058</v>
      </c>
      <c r="BF350" s="57" t="s">
        <v>1058</v>
      </c>
      <c r="BG350" s="61">
        <v>100</v>
      </c>
      <c r="BH350" s="61">
        <v>304</v>
      </c>
      <c r="BI350" s="61">
        <v>304</v>
      </c>
      <c r="BJ350" s="61">
        <v>304</v>
      </c>
      <c r="BK350" s="65" t="s">
        <v>790</v>
      </c>
      <c r="BL350" s="65">
        <v>0.1</v>
      </c>
      <c r="BM350" s="66" t="s">
        <v>1140</v>
      </c>
      <c r="BN350" s="66" t="s">
        <v>1517</v>
      </c>
    </row>
    <row r="351" spans="1:66" ht="33.75" x14ac:dyDescent="0.2">
      <c r="A351" s="33"/>
      <c r="B351" s="125"/>
      <c r="C351" s="33" t="s">
        <v>1204</v>
      </c>
      <c r="D351" s="33" t="s">
        <v>1204</v>
      </c>
      <c r="E351" s="126" t="s">
        <v>652</v>
      </c>
      <c r="F351" s="22"/>
      <c r="G351" s="22"/>
      <c r="H351" s="22"/>
      <c r="I351" s="22"/>
      <c r="J351" s="142">
        <v>65</v>
      </c>
      <c r="K351" s="142" t="s">
        <v>431</v>
      </c>
      <c r="L351" s="142" t="s">
        <v>1227</v>
      </c>
      <c r="M351" s="142" t="s">
        <v>1228</v>
      </c>
      <c r="N351" s="165" t="s">
        <v>1541</v>
      </c>
      <c r="O351" s="22"/>
      <c r="P351" s="22" t="s">
        <v>634</v>
      </c>
      <c r="Q351" s="22" t="str">
        <f>IFERROR(VLOOKUP(A351,'[1]Compil Arr.Eval+Surv'!$C$2:$M$187,11,FALSE),"")</f>
        <v/>
      </c>
      <c r="R351" s="98"/>
      <c r="S351" s="98" t="s">
        <v>1261</v>
      </c>
      <c r="T351" s="98" t="str">
        <f>IF(J351&lt;&gt;"","Etat chimique",IFERROR(VLOOKUP(A351,'[1]Compil Arr.Eval+Surv'!$C$2:$M$187,11,FALSE),""))</f>
        <v>Etat chimique</v>
      </c>
      <c r="U351" s="39" t="s">
        <v>1205</v>
      </c>
      <c r="V351" s="39" t="s">
        <v>1205</v>
      </c>
      <c r="W351" s="39" t="s">
        <v>790</v>
      </c>
      <c r="X351" s="39" t="s">
        <v>790</v>
      </c>
      <c r="Y351" s="39">
        <v>7.6999999999999999E-2</v>
      </c>
      <c r="Z351" s="39" t="s">
        <v>790</v>
      </c>
      <c r="AA351" s="42" t="s">
        <v>1522</v>
      </c>
      <c r="AB351" s="42" t="s">
        <v>1203</v>
      </c>
      <c r="AC351" s="42" t="s">
        <v>929</v>
      </c>
      <c r="AD351" s="86" t="s">
        <v>1233</v>
      </c>
      <c r="AE351" s="86" t="s">
        <v>748</v>
      </c>
      <c r="AF351" s="86" t="s">
        <v>790</v>
      </c>
      <c r="AG351" s="86" t="s">
        <v>748</v>
      </c>
      <c r="AH351" s="86" t="s">
        <v>791</v>
      </c>
      <c r="AI351" s="86" t="s">
        <v>748</v>
      </c>
      <c r="AJ351" s="86" t="s">
        <v>790</v>
      </c>
      <c r="AK351" s="86" t="s">
        <v>748</v>
      </c>
      <c r="AL351" s="86" t="s">
        <v>790</v>
      </c>
      <c r="AM351" s="86" t="s">
        <v>791</v>
      </c>
      <c r="AN351" s="86" t="s">
        <v>748</v>
      </c>
      <c r="AO351" s="86" t="s">
        <v>790</v>
      </c>
      <c r="AP351" s="86">
        <v>7.6999999999999999E-2</v>
      </c>
      <c r="AQ351" s="71" t="s">
        <v>790</v>
      </c>
      <c r="AR351" s="72" t="s">
        <v>791</v>
      </c>
      <c r="AS351" s="72" t="s">
        <v>790</v>
      </c>
      <c r="AT351" s="72" t="s">
        <v>791</v>
      </c>
      <c r="AU351" s="55" t="s">
        <v>790</v>
      </c>
      <c r="AV351" s="55" t="s">
        <v>791</v>
      </c>
      <c r="AW351" s="55" t="s">
        <v>790</v>
      </c>
      <c r="AX351" s="55" t="s">
        <v>791</v>
      </c>
      <c r="AY351" s="48" t="s">
        <v>790</v>
      </c>
      <c r="AZ351" s="48" t="s">
        <v>791</v>
      </c>
      <c r="BA351" s="44" t="s">
        <v>790</v>
      </c>
      <c r="BB351" s="44" t="s">
        <v>791</v>
      </c>
      <c r="BC351" s="57" t="s">
        <v>790</v>
      </c>
      <c r="BD351" s="57" t="s">
        <v>1207</v>
      </c>
      <c r="BE351" s="57" t="s">
        <v>1208</v>
      </c>
      <c r="BF351" s="57" t="s">
        <v>1208</v>
      </c>
      <c r="BG351" s="61" t="s">
        <v>790</v>
      </c>
      <c r="BH351" s="61" t="s">
        <v>1207</v>
      </c>
      <c r="BI351" s="61" t="s">
        <v>1208</v>
      </c>
      <c r="BJ351" s="61" t="s">
        <v>1208</v>
      </c>
      <c r="BK351" s="65" t="s">
        <v>790</v>
      </c>
      <c r="BL351" s="65" t="s">
        <v>1207</v>
      </c>
      <c r="BM351" s="66" t="s">
        <v>790</v>
      </c>
      <c r="BN351" s="66"/>
    </row>
    <row r="352" spans="1:66" ht="35.1" customHeight="1" x14ac:dyDescent="0.2">
      <c r="A352" s="33" t="s">
        <v>128</v>
      </c>
      <c r="B352" s="125"/>
      <c r="C352" s="33" t="s">
        <v>62</v>
      </c>
      <c r="D352" s="33" t="s">
        <v>62</v>
      </c>
      <c r="E352" s="126">
        <v>1662</v>
      </c>
      <c r="F352" s="22"/>
      <c r="G352" s="22"/>
      <c r="H352" s="22"/>
      <c r="I352" s="22"/>
      <c r="J352" s="142"/>
      <c r="K352" s="142"/>
      <c r="L352" s="142"/>
      <c r="M352" s="142"/>
      <c r="N352" s="165"/>
      <c r="O352" s="22"/>
      <c r="P352" s="22"/>
      <c r="Q352" s="22" t="str">
        <f>IFERROR(VLOOKUP(A352,'[1]Compil Arr.Eval+Surv'!$C$2:$M$187,11,FALSE),"")</f>
        <v/>
      </c>
      <c r="R352" s="98"/>
      <c r="S352" s="98"/>
      <c r="T352" s="98" t="str">
        <f>IF(J352&lt;&gt;"","Etat chimique",IFERROR(VLOOKUP(A352,'[1]Compil Arr.Eval+Surv'!$C$2:$M$187,11,FALSE),""))</f>
        <v/>
      </c>
      <c r="U352" s="39" t="s">
        <v>790</v>
      </c>
      <c r="V352" s="39" t="s">
        <v>790</v>
      </c>
      <c r="W352" s="39" t="s">
        <v>790</v>
      </c>
      <c r="X352" s="39" t="s">
        <v>790</v>
      </c>
      <c r="Y352" s="39" t="s">
        <v>790</v>
      </c>
      <c r="Z352" s="39" t="s">
        <v>790</v>
      </c>
      <c r="AA352" s="42" t="s">
        <v>928</v>
      </c>
      <c r="AB352" s="42" t="s">
        <v>916</v>
      </c>
      <c r="AC352" s="42">
        <v>40704</v>
      </c>
      <c r="AD352" s="86" t="s">
        <v>276</v>
      </c>
      <c r="AE352" s="86">
        <v>5.0999999999999996</v>
      </c>
      <c r="AF352" s="86" t="s">
        <v>854</v>
      </c>
      <c r="AG352" s="86">
        <v>0.1</v>
      </c>
      <c r="AH352" s="86">
        <v>350</v>
      </c>
      <c r="AI352" s="86">
        <v>5.0999999999999996</v>
      </c>
      <c r="AJ352" s="86" t="s">
        <v>854</v>
      </c>
      <c r="AK352" s="86">
        <v>0.51</v>
      </c>
      <c r="AL352" s="86" t="s">
        <v>854</v>
      </c>
      <c r="AM352" s="86">
        <v>35</v>
      </c>
      <c r="AN352" s="86">
        <v>0.51</v>
      </c>
      <c r="AO352" s="86" t="s">
        <v>854</v>
      </c>
      <c r="AP352" s="86" t="s">
        <v>818</v>
      </c>
      <c r="AQ352" s="71">
        <v>10</v>
      </c>
      <c r="AR352" s="72">
        <v>5.0999999999999996</v>
      </c>
      <c r="AS352" s="72">
        <v>10</v>
      </c>
      <c r="AT352" s="72">
        <v>350</v>
      </c>
      <c r="AU352" s="55">
        <v>100</v>
      </c>
      <c r="AV352" s="55">
        <v>0.51</v>
      </c>
      <c r="AW352" s="55">
        <v>100</v>
      </c>
      <c r="AX352" s="55">
        <v>35</v>
      </c>
      <c r="AY352" s="48" t="s">
        <v>789</v>
      </c>
      <c r="AZ352" s="48">
        <v>17.340000000000003</v>
      </c>
      <c r="BA352" s="44" t="s">
        <v>789</v>
      </c>
      <c r="BB352" s="44">
        <v>1.7340000000000002</v>
      </c>
      <c r="BC352" s="57">
        <v>30</v>
      </c>
      <c r="BD352" s="57">
        <v>33</v>
      </c>
      <c r="BE352" s="76">
        <v>10.443037974683543</v>
      </c>
      <c r="BF352" s="76">
        <v>10.443037974683543</v>
      </c>
      <c r="BG352" s="61">
        <v>100</v>
      </c>
      <c r="BH352" s="61">
        <v>24.3</v>
      </c>
      <c r="BI352" s="79">
        <v>7.6898734177215191</v>
      </c>
      <c r="BJ352" s="79">
        <v>7.6898734177215191</v>
      </c>
      <c r="BK352" s="65" t="s">
        <v>790</v>
      </c>
      <c r="BL352" s="65">
        <v>0.1</v>
      </c>
      <c r="BM352" s="65" t="s">
        <v>1140</v>
      </c>
      <c r="BN352" s="65" t="s">
        <v>1517</v>
      </c>
    </row>
    <row r="353" spans="1:66" ht="35.1" customHeight="1" x14ac:dyDescent="0.2">
      <c r="A353" s="33" t="s">
        <v>1018</v>
      </c>
      <c r="B353" s="141"/>
      <c r="C353" s="34" t="s">
        <v>1057</v>
      </c>
      <c r="D353" s="34" t="s">
        <v>1457</v>
      </c>
      <c r="E353" s="126">
        <v>5356</v>
      </c>
      <c r="F353" s="22"/>
      <c r="G353" s="22"/>
      <c r="H353" s="22"/>
      <c r="I353" s="22"/>
      <c r="J353" s="142"/>
      <c r="K353" s="142"/>
      <c r="L353" s="142"/>
      <c r="M353" s="142"/>
      <c r="N353" s="165"/>
      <c r="O353" s="22"/>
      <c r="P353" s="22"/>
      <c r="Q353" s="22" t="str">
        <f>IFERROR(VLOOKUP(A353,'[1]Compil Arr.Eval+Surv'!$C$2:$M$187,11,FALSE),"")</f>
        <v>SPAS Cat. A</v>
      </c>
      <c r="R353" s="98" t="s">
        <v>1026</v>
      </c>
      <c r="S353" s="98"/>
      <c r="T353" s="98" t="str">
        <f>IF(J353&lt;&gt;"","Etat chimique",IFERROR(VLOOKUP(A353,'[1]Compil Arr.Eval+Surv'!$C$2:$M$187,11,FALSE),""))</f>
        <v>SPAS Cat. A</v>
      </c>
      <c r="U353" s="39" t="s">
        <v>790</v>
      </c>
      <c r="V353" s="39" t="s">
        <v>790</v>
      </c>
      <c r="W353" s="39" t="s">
        <v>790</v>
      </c>
      <c r="X353" s="39" t="s">
        <v>790</v>
      </c>
      <c r="Y353" s="39" t="s">
        <v>790</v>
      </c>
      <c r="Z353" s="39" t="s">
        <v>790</v>
      </c>
      <c r="AA353" s="42" t="s">
        <v>1060</v>
      </c>
      <c r="AB353" s="42" t="s">
        <v>1059</v>
      </c>
      <c r="AC353" s="42">
        <v>44897</v>
      </c>
      <c r="AD353" s="86" t="s">
        <v>276</v>
      </c>
      <c r="AE353" s="86" t="s">
        <v>791</v>
      </c>
      <c r="AF353" s="86" t="s">
        <v>790</v>
      </c>
      <c r="AG353" s="86" t="s">
        <v>791</v>
      </c>
      <c r="AH353" s="86">
        <v>2.68</v>
      </c>
      <c r="AI353" s="86">
        <v>0.59</v>
      </c>
      <c r="AJ353" s="86" t="s">
        <v>854</v>
      </c>
      <c r="AK353" s="86" t="s">
        <v>791</v>
      </c>
      <c r="AL353" s="86" t="s">
        <v>790</v>
      </c>
      <c r="AM353" s="86">
        <v>0.26800000000000002</v>
      </c>
      <c r="AN353" s="86">
        <v>5.8999999999999997E-2</v>
      </c>
      <c r="AO353" s="86" t="s">
        <v>854</v>
      </c>
      <c r="AP353" s="86" t="s">
        <v>818</v>
      </c>
      <c r="AQ353" s="71">
        <v>10</v>
      </c>
      <c r="AR353" s="72">
        <v>0.59</v>
      </c>
      <c r="AS353" s="71">
        <v>10</v>
      </c>
      <c r="AT353" s="72">
        <v>2.68</v>
      </c>
      <c r="AU353" s="55">
        <v>100</v>
      </c>
      <c r="AV353" s="55">
        <v>5.8999999999999997E-2</v>
      </c>
      <c r="AW353" s="55">
        <v>100</v>
      </c>
      <c r="AX353" s="55">
        <v>0.26800000000000002</v>
      </c>
      <c r="AY353" s="48" t="s">
        <v>790</v>
      </c>
      <c r="AZ353" s="48" t="s">
        <v>1058</v>
      </c>
      <c r="BA353" s="44" t="s">
        <v>790</v>
      </c>
      <c r="BB353" s="44" t="s">
        <v>1058</v>
      </c>
      <c r="BC353" s="57" t="s">
        <v>790</v>
      </c>
      <c r="BD353" s="75" t="s">
        <v>1058</v>
      </c>
      <c r="BE353" s="57" t="s">
        <v>1058</v>
      </c>
      <c r="BF353" s="57" t="s">
        <v>1058</v>
      </c>
      <c r="BG353" s="61" t="s">
        <v>790</v>
      </c>
      <c r="BH353" s="61" t="s">
        <v>791</v>
      </c>
      <c r="BI353" s="79" t="s">
        <v>791</v>
      </c>
      <c r="BJ353" s="79" t="s">
        <v>791</v>
      </c>
      <c r="BK353" s="65" t="s">
        <v>790</v>
      </c>
      <c r="BL353" s="65" t="s">
        <v>791</v>
      </c>
      <c r="BM353" s="65" t="s">
        <v>790</v>
      </c>
      <c r="BN353" s="65"/>
    </row>
    <row r="354" spans="1:66" ht="35.1" customHeight="1" x14ac:dyDescent="0.2">
      <c r="A354" s="25" t="s">
        <v>129</v>
      </c>
      <c r="B354" s="123"/>
      <c r="C354" s="26" t="s">
        <v>910</v>
      </c>
      <c r="D354" s="26" t="s">
        <v>1458</v>
      </c>
      <c r="E354" s="129">
        <v>1694</v>
      </c>
      <c r="F354" s="22"/>
      <c r="G354" s="22"/>
      <c r="H354" s="22"/>
      <c r="I354" s="22"/>
      <c r="J354" s="142"/>
      <c r="K354" s="142"/>
      <c r="L354" s="142"/>
      <c r="M354" s="142"/>
      <c r="N354" s="165"/>
      <c r="O354" s="22"/>
      <c r="P354" s="22" t="s">
        <v>633</v>
      </c>
      <c r="Q354" s="22" t="str">
        <f>IFERROR(VLOOKUP(A354,'[1]Compil Arr.Eval+Surv'!$C$2:$M$187,11,FALSE),"")</f>
        <v>PSEE &amp; SPAS Cat. A</v>
      </c>
      <c r="R354" s="98"/>
      <c r="S354" s="98"/>
      <c r="T354" s="98" t="str">
        <f>IF(J354&lt;&gt;"","Etat chimique",IFERROR(VLOOKUP(A354,'[1]Compil Arr.Eval+Surv'!$C$2:$M$187,11,FALSE),""))</f>
        <v>PSEE &amp; SPAS Cat. A</v>
      </c>
      <c r="U354" s="39" t="s">
        <v>790</v>
      </c>
      <c r="V354" s="39" t="s">
        <v>790</v>
      </c>
      <c r="W354" s="39" t="s">
        <v>790</v>
      </c>
      <c r="X354" s="39" t="s">
        <v>790</v>
      </c>
      <c r="Y354" s="39" t="s">
        <v>790</v>
      </c>
      <c r="Z354" s="39">
        <f>AI354</f>
        <v>1</v>
      </c>
      <c r="AA354" s="42" t="s">
        <v>1100</v>
      </c>
      <c r="AB354" s="42" t="s">
        <v>916</v>
      </c>
      <c r="AC354" s="42">
        <v>40613</v>
      </c>
      <c r="AD354" s="86" t="s">
        <v>865</v>
      </c>
      <c r="AE354" s="86">
        <v>1</v>
      </c>
      <c r="AF354" s="86" t="s">
        <v>854</v>
      </c>
      <c r="AG354" s="86">
        <v>0.1</v>
      </c>
      <c r="AH354" s="86">
        <v>1.44</v>
      </c>
      <c r="AI354" s="86">
        <v>1</v>
      </c>
      <c r="AJ354" s="86" t="s">
        <v>854</v>
      </c>
      <c r="AK354" s="86">
        <v>0.1</v>
      </c>
      <c r="AL354" s="86" t="s">
        <v>1256</v>
      </c>
      <c r="AM354" s="86">
        <v>0.14399999999999999</v>
      </c>
      <c r="AN354" s="86">
        <v>0.1</v>
      </c>
      <c r="AO354" s="86" t="s">
        <v>854</v>
      </c>
      <c r="AP354" s="86" t="s">
        <v>818</v>
      </c>
      <c r="AQ354" s="71">
        <v>10</v>
      </c>
      <c r="AR354" s="72">
        <v>1</v>
      </c>
      <c r="AS354" s="72">
        <v>100</v>
      </c>
      <c r="AT354" s="72">
        <v>1.44</v>
      </c>
      <c r="AU354" s="55">
        <v>100</v>
      </c>
      <c r="AV354" s="55">
        <v>0.1</v>
      </c>
      <c r="AW354" s="55">
        <v>1000</v>
      </c>
      <c r="AX354" s="55">
        <v>0.14399999999999999</v>
      </c>
      <c r="AY354" s="48" t="s">
        <v>789</v>
      </c>
      <c r="AZ354" s="48">
        <v>51</v>
      </c>
      <c r="BA354" s="44" t="s">
        <v>789</v>
      </c>
      <c r="BB354" s="44">
        <v>5</v>
      </c>
      <c r="BC354" s="57">
        <v>30</v>
      </c>
      <c r="BD354" s="57">
        <v>2450</v>
      </c>
      <c r="BE354" s="76">
        <v>31.410256410256409</v>
      </c>
      <c r="BF354" s="76">
        <v>31.410256410256409</v>
      </c>
      <c r="BG354" s="61">
        <v>1000</v>
      </c>
      <c r="BH354" s="61">
        <v>182.6</v>
      </c>
      <c r="BI354" s="79">
        <v>2.3410256410256411</v>
      </c>
      <c r="BJ354" s="79">
        <v>2.3410256410256411</v>
      </c>
      <c r="BK354" s="65" t="s">
        <v>790</v>
      </c>
      <c r="BL354" s="65">
        <v>0.1</v>
      </c>
      <c r="BM354" s="65" t="s">
        <v>1140</v>
      </c>
      <c r="BN354" s="65" t="s">
        <v>1517</v>
      </c>
    </row>
    <row r="355" spans="1:66" ht="35.1" customHeight="1" x14ac:dyDescent="0.2">
      <c r="A355" s="33" t="s">
        <v>130</v>
      </c>
      <c r="B355" s="125"/>
      <c r="C355" s="33" t="s">
        <v>63</v>
      </c>
      <c r="D355" s="33" t="s">
        <v>1459</v>
      </c>
      <c r="E355" s="126">
        <v>1661</v>
      </c>
      <c r="F355" s="22"/>
      <c r="G355" s="22"/>
      <c r="H355" s="22"/>
      <c r="I355" s="22"/>
      <c r="J355" s="142"/>
      <c r="K355" s="142"/>
      <c r="L355" s="142"/>
      <c r="M355" s="142"/>
      <c r="N355" s="165"/>
      <c r="O355" s="22"/>
      <c r="P355" s="22"/>
      <c r="Q355" s="22" t="str">
        <f>IFERROR(VLOOKUP(A355,'[1]Compil Arr.Eval+Surv'!$C$2:$M$187,11,FALSE),"")</f>
        <v/>
      </c>
      <c r="R355" s="98"/>
      <c r="S355" s="98"/>
      <c r="T355" s="98" t="str">
        <f>IF(J355&lt;&gt;"","Etat chimique",IFERROR(VLOOKUP(A355,'[1]Compil Arr.Eval+Surv'!$C$2:$M$187,11,FALSE),""))</f>
        <v/>
      </c>
      <c r="U355" s="39" t="s">
        <v>790</v>
      </c>
      <c r="V355" s="39" t="s">
        <v>790</v>
      </c>
      <c r="W355" s="39" t="s">
        <v>790</v>
      </c>
      <c r="X355" s="39" t="s">
        <v>790</v>
      </c>
      <c r="Y355" s="39" t="s">
        <v>790</v>
      </c>
      <c r="Z355" s="39" t="s">
        <v>790</v>
      </c>
      <c r="AA355" s="42" t="s">
        <v>1259</v>
      </c>
      <c r="AB355" s="42" t="s">
        <v>921</v>
      </c>
      <c r="AC355" s="42" t="s">
        <v>784</v>
      </c>
      <c r="AD355" s="86" t="s">
        <v>276</v>
      </c>
      <c r="AE355" s="86" t="s">
        <v>791</v>
      </c>
      <c r="AF355" s="86" t="s">
        <v>790</v>
      </c>
      <c r="AG355" s="86" t="s">
        <v>791</v>
      </c>
      <c r="AH355" s="86" t="s">
        <v>791</v>
      </c>
      <c r="AI355" s="86" t="s">
        <v>275</v>
      </c>
      <c r="AJ355" s="86" t="s">
        <v>790</v>
      </c>
      <c r="AK355" s="86" t="s">
        <v>791</v>
      </c>
      <c r="AL355" s="86" t="s">
        <v>790</v>
      </c>
      <c r="AM355" s="86" t="s">
        <v>791</v>
      </c>
      <c r="AN355" s="86" t="s">
        <v>275</v>
      </c>
      <c r="AO355" s="86" t="s">
        <v>790</v>
      </c>
      <c r="AP355" s="86" t="s">
        <v>818</v>
      </c>
      <c r="AQ355" s="72" t="s">
        <v>790</v>
      </c>
      <c r="AR355" s="72" t="s">
        <v>275</v>
      </c>
      <c r="AS355" s="72" t="s">
        <v>790</v>
      </c>
      <c r="AT355" s="72" t="s">
        <v>791</v>
      </c>
      <c r="AU355" s="55" t="s">
        <v>790</v>
      </c>
      <c r="AV355" s="55" t="s">
        <v>791</v>
      </c>
      <c r="AW355" s="55" t="s">
        <v>790</v>
      </c>
      <c r="AX355" s="55" t="s">
        <v>791</v>
      </c>
      <c r="AY355" s="48" t="s">
        <v>789</v>
      </c>
      <c r="AZ355" s="48" t="s">
        <v>275</v>
      </c>
      <c r="BA355" s="44" t="s">
        <v>789</v>
      </c>
      <c r="BB355" s="44" t="s">
        <v>275</v>
      </c>
      <c r="BC355" s="57" t="s">
        <v>790</v>
      </c>
      <c r="BD355" s="57" t="s">
        <v>791</v>
      </c>
      <c r="BE355" s="57" t="s">
        <v>791</v>
      </c>
      <c r="BF355" s="57" t="s">
        <v>791</v>
      </c>
      <c r="BG355" s="61" t="s">
        <v>790</v>
      </c>
      <c r="BH355" s="61" t="s">
        <v>791</v>
      </c>
      <c r="BI355" s="61" t="s">
        <v>791</v>
      </c>
      <c r="BJ355" s="61" t="s">
        <v>791</v>
      </c>
      <c r="BK355" s="65" t="s">
        <v>790</v>
      </c>
      <c r="BL355" s="65" t="s">
        <v>792</v>
      </c>
      <c r="BM355" s="66" t="s">
        <v>276</v>
      </c>
      <c r="BN355" s="66"/>
    </row>
    <row r="356" spans="1:66" ht="35.1" customHeight="1" x14ac:dyDescent="0.2">
      <c r="A356" s="33" t="s">
        <v>131</v>
      </c>
      <c r="B356" s="125"/>
      <c r="C356" s="33" t="s">
        <v>1002</v>
      </c>
      <c r="D356" s="33" t="s">
        <v>1002</v>
      </c>
      <c r="E356" s="126">
        <v>1268</v>
      </c>
      <c r="F356" s="22"/>
      <c r="G356" s="22"/>
      <c r="H356" s="22"/>
      <c r="I356" s="22"/>
      <c r="J356" s="142"/>
      <c r="K356" s="142"/>
      <c r="L356" s="142"/>
      <c r="M356" s="142"/>
      <c r="N356" s="165"/>
      <c r="O356" s="22"/>
      <c r="P356" s="22"/>
      <c r="Q356" s="22" t="str">
        <f>IFERROR(VLOOKUP(A356,'[1]Compil Arr.Eval+Surv'!$C$2:$M$187,11,FALSE),"")</f>
        <v>SPAS Cat. A</v>
      </c>
      <c r="R356" s="98" t="s">
        <v>1025</v>
      </c>
      <c r="S356" s="98"/>
      <c r="T356" s="98" t="str">
        <f>IF(J356&lt;&gt;"","Etat chimique",IFERROR(VLOOKUP(A356,'[1]Compil Arr.Eval+Surv'!$C$2:$M$187,11,FALSE),""))</f>
        <v>SPAS Cat. A</v>
      </c>
      <c r="U356" s="39" t="s">
        <v>790</v>
      </c>
      <c r="V356" s="39" t="s">
        <v>790</v>
      </c>
      <c r="W356" s="39" t="s">
        <v>790</v>
      </c>
      <c r="X356" s="39" t="s">
        <v>790</v>
      </c>
      <c r="Y356" s="39" t="s">
        <v>790</v>
      </c>
      <c r="Z356" s="39" t="s">
        <v>790</v>
      </c>
      <c r="AA356" s="42" t="s">
        <v>1060</v>
      </c>
      <c r="AB356" s="42" t="s">
        <v>1059</v>
      </c>
      <c r="AC356" s="42">
        <v>44746</v>
      </c>
      <c r="AD356" s="86" t="s">
        <v>276</v>
      </c>
      <c r="AE356" s="86" t="s">
        <v>791</v>
      </c>
      <c r="AF356" s="86" t="s">
        <v>790</v>
      </c>
      <c r="AG356" s="86" t="s">
        <v>791</v>
      </c>
      <c r="AH356" s="86">
        <v>1.5</v>
      </c>
      <c r="AI356" s="86">
        <v>0.2</v>
      </c>
      <c r="AJ356" s="86" t="s">
        <v>854</v>
      </c>
      <c r="AK356" s="86" t="s">
        <v>791</v>
      </c>
      <c r="AL356" s="86" t="s">
        <v>790</v>
      </c>
      <c r="AM356" s="86">
        <v>0.15</v>
      </c>
      <c r="AN356" s="86">
        <v>0.02</v>
      </c>
      <c r="AO356" s="86" t="s">
        <v>854</v>
      </c>
      <c r="AP356" s="86" t="s">
        <v>818</v>
      </c>
      <c r="AQ356" s="72">
        <v>10</v>
      </c>
      <c r="AR356" s="72">
        <v>0.2</v>
      </c>
      <c r="AS356" s="72">
        <v>10</v>
      </c>
      <c r="AT356" s="72">
        <v>1.5</v>
      </c>
      <c r="AU356" s="55">
        <v>100</v>
      </c>
      <c r="AV356" s="55">
        <v>0.02</v>
      </c>
      <c r="AW356" s="55">
        <v>100</v>
      </c>
      <c r="AX356" s="55">
        <v>0.15</v>
      </c>
      <c r="AY356" s="48" t="s">
        <v>790</v>
      </c>
      <c r="AZ356" s="48">
        <v>0.39600000000000002</v>
      </c>
      <c r="BA356" s="44" t="s">
        <v>790</v>
      </c>
      <c r="BB356" s="44">
        <v>3.9599999999999996E-2</v>
      </c>
      <c r="BC356" s="57" t="s">
        <v>790</v>
      </c>
      <c r="BD356" s="57" t="s">
        <v>1058</v>
      </c>
      <c r="BE356" s="57" t="s">
        <v>1058</v>
      </c>
      <c r="BF356" s="57" t="s">
        <v>1058</v>
      </c>
      <c r="BG356" s="61" t="s">
        <v>790</v>
      </c>
      <c r="BH356" s="61" t="s">
        <v>791</v>
      </c>
      <c r="BI356" s="61" t="s">
        <v>791</v>
      </c>
      <c r="BJ356" s="61" t="s">
        <v>791</v>
      </c>
      <c r="BK356" s="65" t="s">
        <v>790</v>
      </c>
      <c r="BL356" s="65">
        <v>0.1</v>
      </c>
      <c r="BM356" s="66" t="s">
        <v>1140</v>
      </c>
      <c r="BN356" s="66" t="s">
        <v>1517</v>
      </c>
    </row>
    <row r="357" spans="1:66" ht="35.1" customHeight="1" x14ac:dyDescent="0.2">
      <c r="A357" s="33"/>
      <c r="B357" s="125"/>
      <c r="C357" s="33" t="s">
        <v>1502</v>
      </c>
      <c r="D357" s="33" t="s">
        <v>1504</v>
      </c>
      <c r="E357" s="126"/>
      <c r="F357" s="22"/>
      <c r="G357" s="22"/>
      <c r="H357" s="22"/>
      <c r="I357" s="22"/>
      <c r="J357" s="142"/>
      <c r="K357" s="142"/>
      <c r="L357" s="142"/>
      <c r="M357" s="142"/>
      <c r="N357" s="165"/>
      <c r="O357" s="22"/>
      <c r="P357" s="22"/>
      <c r="Q357" s="22" t="str">
        <f>IFERROR(VLOOKUP(A357,'[1]Compil Arr.Eval+Surv'!$C$2:$M$187,11,FALSE),"")</f>
        <v/>
      </c>
      <c r="R357" s="98"/>
      <c r="S357" s="98"/>
      <c r="T357" s="98" t="str">
        <f>IF(J357&lt;&gt;"","Etat chimique",IFERROR(VLOOKUP(A357,'[1]Compil Arr.Eval+Surv'!$C$2:$M$187,11,FALSE),""))</f>
        <v/>
      </c>
      <c r="U357" s="39" t="s">
        <v>790</v>
      </c>
      <c r="V357" s="39" t="s">
        <v>790</v>
      </c>
      <c r="W357" s="39" t="s">
        <v>790</v>
      </c>
      <c r="X357" s="39" t="s">
        <v>790</v>
      </c>
      <c r="Y357" s="39" t="s">
        <v>790</v>
      </c>
      <c r="Z357" s="39" t="s">
        <v>790</v>
      </c>
      <c r="AA357" s="42" t="s">
        <v>1060</v>
      </c>
      <c r="AB357" s="42" t="s">
        <v>1059</v>
      </c>
      <c r="AC357" s="42">
        <v>44746</v>
      </c>
      <c r="AD357" s="86" t="s">
        <v>276</v>
      </c>
      <c r="AE357" s="86" t="s">
        <v>791</v>
      </c>
      <c r="AF357" s="86" t="s">
        <v>790</v>
      </c>
      <c r="AG357" s="86" t="s">
        <v>791</v>
      </c>
      <c r="AH357" s="86">
        <v>25</v>
      </c>
      <c r="AI357" s="86">
        <v>2.5</v>
      </c>
      <c r="AJ357" s="86" t="s">
        <v>854</v>
      </c>
      <c r="AK357" s="86" t="s">
        <v>791</v>
      </c>
      <c r="AL357" s="86" t="s">
        <v>790</v>
      </c>
      <c r="AM357" s="86">
        <v>2.5</v>
      </c>
      <c r="AN357" s="86">
        <v>0.25</v>
      </c>
      <c r="AO357" s="86" t="s">
        <v>854</v>
      </c>
      <c r="AP357" s="86" t="s">
        <v>818</v>
      </c>
      <c r="AQ357" s="72">
        <v>1000</v>
      </c>
      <c r="AR357" s="72">
        <v>2.5</v>
      </c>
      <c r="AS357" s="72">
        <v>100</v>
      </c>
      <c r="AT357" s="72">
        <v>25</v>
      </c>
      <c r="AU357" s="55">
        <v>10000</v>
      </c>
      <c r="AV357" s="55">
        <v>0.25</v>
      </c>
      <c r="AW357" s="55">
        <v>1000</v>
      </c>
      <c r="AX357" s="55">
        <v>2.5</v>
      </c>
      <c r="AY357" s="48" t="s">
        <v>790</v>
      </c>
      <c r="AZ357" s="48" t="s">
        <v>1058</v>
      </c>
      <c r="BA357" s="44" t="s">
        <v>790</v>
      </c>
      <c r="BB357" s="44" t="s">
        <v>1058</v>
      </c>
      <c r="BC357" s="57" t="s">
        <v>790</v>
      </c>
      <c r="BD357" s="57" t="s">
        <v>1058</v>
      </c>
      <c r="BE357" s="57" t="s">
        <v>1058</v>
      </c>
      <c r="BF357" s="57" t="s">
        <v>1058</v>
      </c>
      <c r="BG357" s="61" t="s">
        <v>790</v>
      </c>
      <c r="BH357" s="61" t="s">
        <v>791</v>
      </c>
      <c r="BI357" s="61" t="s">
        <v>791</v>
      </c>
      <c r="BJ357" s="61" t="s">
        <v>791</v>
      </c>
      <c r="BK357" s="65" t="s">
        <v>790</v>
      </c>
      <c r="BL357" s="65">
        <v>0.1</v>
      </c>
      <c r="BM357" s="66" t="s">
        <v>1140</v>
      </c>
      <c r="BN357" s="66" t="s">
        <v>1517</v>
      </c>
    </row>
    <row r="358" spans="1:66" ht="35.1" customHeight="1" x14ac:dyDescent="0.2">
      <c r="A358" s="33"/>
      <c r="B358" s="125"/>
      <c r="C358" s="33" t="s">
        <v>1508</v>
      </c>
      <c r="D358" s="33" t="s">
        <v>1505</v>
      </c>
      <c r="E358" s="126"/>
      <c r="F358" s="22"/>
      <c r="G358" s="22"/>
      <c r="H358" s="22"/>
      <c r="I358" s="22"/>
      <c r="J358" s="142"/>
      <c r="K358" s="142"/>
      <c r="L358" s="142"/>
      <c r="M358" s="142"/>
      <c r="N358" s="165"/>
      <c r="O358" s="22"/>
      <c r="P358" s="22"/>
      <c r="Q358" s="22" t="str">
        <f>IFERROR(VLOOKUP(A358,'[1]Compil Arr.Eval+Surv'!$C$2:$M$187,11,FALSE),"")</f>
        <v/>
      </c>
      <c r="R358" s="98"/>
      <c r="S358" s="98"/>
      <c r="T358" s="98" t="str">
        <f>IF(J358&lt;&gt;"","Etat chimique",IFERROR(VLOOKUP(A358,'[1]Compil Arr.Eval+Surv'!$C$2:$M$187,11,FALSE),""))</f>
        <v/>
      </c>
      <c r="U358" s="39" t="s">
        <v>790</v>
      </c>
      <c r="V358" s="39" t="s">
        <v>790</v>
      </c>
      <c r="W358" s="39" t="s">
        <v>790</v>
      </c>
      <c r="X358" s="39" t="s">
        <v>790</v>
      </c>
      <c r="Y358" s="39" t="s">
        <v>790</v>
      </c>
      <c r="Z358" s="39" t="s">
        <v>790</v>
      </c>
      <c r="AA358" s="42" t="s">
        <v>1060</v>
      </c>
      <c r="AB358" s="42" t="s">
        <v>1059</v>
      </c>
      <c r="AC358" s="42">
        <v>44746</v>
      </c>
      <c r="AD358" s="86" t="s">
        <v>276</v>
      </c>
      <c r="AE358" s="86" t="s">
        <v>791</v>
      </c>
      <c r="AF358" s="86" t="s">
        <v>790</v>
      </c>
      <c r="AG358" s="86" t="s">
        <v>791</v>
      </c>
      <c r="AH358" s="86">
        <v>38</v>
      </c>
      <c r="AI358" s="86">
        <v>0.5</v>
      </c>
      <c r="AJ358" s="86" t="s">
        <v>854</v>
      </c>
      <c r="AK358" s="86" t="s">
        <v>791</v>
      </c>
      <c r="AL358" s="86" t="s">
        <v>790</v>
      </c>
      <c r="AM358" s="86">
        <v>3.8</v>
      </c>
      <c r="AN358" s="86">
        <v>0.05</v>
      </c>
      <c r="AO358" s="86" t="s">
        <v>854</v>
      </c>
      <c r="AP358" s="86" t="s">
        <v>818</v>
      </c>
      <c r="AQ358" s="72">
        <v>100</v>
      </c>
      <c r="AR358" s="72">
        <v>0.5</v>
      </c>
      <c r="AS358" s="72">
        <v>10</v>
      </c>
      <c r="AT358" s="72">
        <v>38</v>
      </c>
      <c r="AU358" s="55">
        <v>1000</v>
      </c>
      <c r="AV358" s="55">
        <v>0.05</v>
      </c>
      <c r="AW358" s="55">
        <v>100</v>
      </c>
      <c r="AX358" s="55">
        <v>3.8</v>
      </c>
      <c r="AY358" s="48" t="s">
        <v>790</v>
      </c>
      <c r="AZ358" s="48" t="s">
        <v>1058</v>
      </c>
      <c r="BA358" s="44" t="s">
        <v>790</v>
      </c>
      <c r="BB358" s="44" t="s">
        <v>1058</v>
      </c>
      <c r="BC358" s="57" t="s">
        <v>790</v>
      </c>
      <c r="BD358" s="57" t="s">
        <v>1058</v>
      </c>
      <c r="BE358" s="57" t="s">
        <v>1058</v>
      </c>
      <c r="BF358" s="57" t="s">
        <v>1058</v>
      </c>
      <c r="BG358" s="61" t="s">
        <v>790</v>
      </c>
      <c r="BH358" s="61" t="s">
        <v>791</v>
      </c>
      <c r="BI358" s="61" t="s">
        <v>791</v>
      </c>
      <c r="BJ358" s="61" t="s">
        <v>791</v>
      </c>
      <c r="BK358" s="65" t="s">
        <v>790</v>
      </c>
      <c r="BL358" s="65">
        <v>0.1</v>
      </c>
      <c r="BM358" s="66" t="s">
        <v>1140</v>
      </c>
      <c r="BN358" s="66" t="s">
        <v>1517</v>
      </c>
    </row>
    <row r="359" spans="1:66" ht="35.1" customHeight="1" x14ac:dyDescent="0.2">
      <c r="A359" s="33"/>
      <c r="B359" s="125"/>
      <c r="C359" s="33" t="s">
        <v>1503</v>
      </c>
      <c r="D359" s="33" t="s">
        <v>1506</v>
      </c>
      <c r="E359" s="126"/>
      <c r="F359" s="22"/>
      <c r="G359" s="22"/>
      <c r="H359" s="22"/>
      <c r="I359" s="22"/>
      <c r="J359" s="142"/>
      <c r="K359" s="142"/>
      <c r="L359" s="142"/>
      <c r="M359" s="142"/>
      <c r="N359" s="165"/>
      <c r="O359" s="22"/>
      <c r="P359" s="22"/>
      <c r="Q359" s="22" t="str">
        <f>IFERROR(VLOOKUP(A359,'[1]Compil Arr.Eval+Surv'!$C$2:$M$187,11,FALSE),"")</f>
        <v/>
      </c>
      <c r="R359" s="98"/>
      <c r="S359" s="98"/>
      <c r="T359" s="98" t="str">
        <f>IF(J359&lt;&gt;"","Etat chimique",IFERROR(VLOOKUP(A359,'[1]Compil Arr.Eval+Surv'!$C$2:$M$187,11,FALSE),""))</f>
        <v/>
      </c>
      <c r="U359" s="39" t="s">
        <v>790</v>
      </c>
      <c r="V359" s="39" t="s">
        <v>790</v>
      </c>
      <c r="W359" s="39" t="s">
        <v>790</v>
      </c>
      <c r="X359" s="39" t="s">
        <v>790</v>
      </c>
      <c r="Y359" s="39" t="s">
        <v>790</v>
      </c>
      <c r="Z359" s="39" t="s">
        <v>790</v>
      </c>
      <c r="AA359" s="42" t="s">
        <v>1060</v>
      </c>
      <c r="AB359" s="42" t="s">
        <v>1059</v>
      </c>
      <c r="AC359" s="42">
        <v>44746</v>
      </c>
      <c r="AD359" s="86" t="s">
        <v>276</v>
      </c>
      <c r="AE359" s="86" t="s">
        <v>791</v>
      </c>
      <c r="AF359" s="86" t="s">
        <v>790</v>
      </c>
      <c r="AG359" s="86" t="s">
        <v>791</v>
      </c>
      <c r="AH359" s="86" t="s">
        <v>275</v>
      </c>
      <c r="AI359" s="86" t="s">
        <v>275</v>
      </c>
      <c r="AJ359" s="86" t="s">
        <v>790</v>
      </c>
      <c r="AK359" s="86" t="s">
        <v>791</v>
      </c>
      <c r="AL359" s="86" t="s">
        <v>790</v>
      </c>
      <c r="AM359" s="86" t="s">
        <v>275</v>
      </c>
      <c r="AN359" s="86" t="s">
        <v>275</v>
      </c>
      <c r="AO359" s="86" t="s">
        <v>790</v>
      </c>
      <c r="AP359" s="86" t="s">
        <v>818</v>
      </c>
      <c r="AQ359" s="72" t="s">
        <v>790</v>
      </c>
      <c r="AR359" s="72" t="s">
        <v>275</v>
      </c>
      <c r="AS359" s="72" t="s">
        <v>790</v>
      </c>
      <c r="AT359" s="72" t="s">
        <v>275</v>
      </c>
      <c r="AU359" s="55" t="s">
        <v>790</v>
      </c>
      <c r="AV359" s="55" t="s">
        <v>275</v>
      </c>
      <c r="AW359" s="55" t="s">
        <v>790</v>
      </c>
      <c r="AX359" s="55" t="s">
        <v>275</v>
      </c>
      <c r="AY359" s="48" t="s">
        <v>790</v>
      </c>
      <c r="AZ359" s="48" t="s">
        <v>1058</v>
      </c>
      <c r="BA359" s="44" t="s">
        <v>790</v>
      </c>
      <c r="BB359" s="44" t="s">
        <v>1058</v>
      </c>
      <c r="BC359" s="57" t="s">
        <v>790</v>
      </c>
      <c r="BD359" s="57" t="s">
        <v>1058</v>
      </c>
      <c r="BE359" s="57" t="s">
        <v>1058</v>
      </c>
      <c r="BF359" s="57" t="s">
        <v>1058</v>
      </c>
      <c r="BG359" s="61" t="s">
        <v>790</v>
      </c>
      <c r="BH359" s="61" t="s">
        <v>791</v>
      </c>
      <c r="BI359" s="61" t="s">
        <v>791</v>
      </c>
      <c r="BJ359" s="61" t="s">
        <v>791</v>
      </c>
      <c r="BK359" s="65" t="s">
        <v>790</v>
      </c>
      <c r="BL359" s="65">
        <v>0.1</v>
      </c>
      <c r="BM359" s="66" t="s">
        <v>1140</v>
      </c>
      <c r="BN359" s="66" t="s">
        <v>1517</v>
      </c>
    </row>
    <row r="360" spans="1:66" ht="35.1" customHeight="1" x14ac:dyDescent="0.2">
      <c r="A360" s="33" t="s">
        <v>132</v>
      </c>
      <c r="B360" s="125"/>
      <c r="C360" s="33" t="s">
        <v>64</v>
      </c>
      <c r="D360" s="33" t="s">
        <v>64</v>
      </c>
      <c r="E360" s="126">
        <v>1269</v>
      </c>
      <c r="F360" s="22"/>
      <c r="G360" s="22"/>
      <c r="H360" s="22">
        <v>45</v>
      </c>
      <c r="I360" s="22" t="s">
        <v>687</v>
      </c>
      <c r="J360" s="142">
        <v>45</v>
      </c>
      <c r="K360" s="142" t="s">
        <v>687</v>
      </c>
      <c r="L360" s="142"/>
      <c r="M360" s="142"/>
      <c r="N360" s="165" t="s">
        <v>276</v>
      </c>
      <c r="O360" s="22"/>
      <c r="P360" s="22" t="s">
        <v>634</v>
      </c>
      <c r="Q360" s="22" t="str">
        <f>IFERROR(VLOOKUP(A360,'[1]Compil Arr.Eval+Surv'!$C$2:$M$187,11,FALSE),"")</f>
        <v/>
      </c>
      <c r="R360" s="98"/>
      <c r="S360" s="98" t="s">
        <v>1262</v>
      </c>
      <c r="T360" s="98" t="str">
        <f>IF(J360&lt;&gt;"","Etat chimique",IFERROR(VLOOKUP(A360,'[1]Compil Arr.Eval+Surv'!$C$2:$M$187,11,FALSE),""))</f>
        <v>Etat chimique</v>
      </c>
      <c r="U360" s="39">
        <v>6.5000000000000002E-2</v>
      </c>
      <c r="V360" s="39">
        <v>6.4999999999999997E-3</v>
      </c>
      <c r="W360" s="39">
        <v>0.34</v>
      </c>
      <c r="X360" s="39">
        <v>3.4000000000000002E-2</v>
      </c>
      <c r="Y360" s="39" t="s">
        <v>818</v>
      </c>
      <c r="Z360" s="39" t="s">
        <v>790</v>
      </c>
      <c r="AA360" s="42" t="s">
        <v>1522</v>
      </c>
      <c r="AB360" s="42" t="s">
        <v>891</v>
      </c>
      <c r="AC360" s="42" t="s">
        <v>929</v>
      </c>
      <c r="AD360" s="86" t="s">
        <v>276</v>
      </c>
      <c r="AE360" s="86">
        <v>6.5000000000000002E-2</v>
      </c>
      <c r="AF360" s="86" t="s">
        <v>854</v>
      </c>
      <c r="AG360" s="86">
        <v>6.5000000000000002E-2</v>
      </c>
      <c r="AH360" s="86">
        <v>0.34</v>
      </c>
      <c r="AI360" s="86">
        <v>6.5000000000000002E-2</v>
      </c>
      <c r="AJ360" s="86" t="s">
        <v>854</v>
      </c>
      <c r="AK360" s="86">
        <v>6.4999999999999997E-3</v>
      </c>
      <c r="AL360" s="86" t="s">
        <v>854</v>
      </c>
      <c r="AM360" s="86">
        <v>3.4000000000000002E-2</v>
      </c>
      <c r="AN360" s="86">
        <v>6.4999999999999997E-3</v>
      </c>
      <c r="AO360" s="86" t="s">
        <v>854</v>
      </c>
      <c r="AP360" s="86" t="s">
        <v>818</v>
      </c>
      <c r="AQ360" s="72">
        <v>10</v>
      </c>
      <c r="AR360" s="72">
        <v>6.5000000000000002E-2</v>
      </c>
      <c r="AS360" s="72">
        <v>10</v>
      </c>
      <c r="AT360" s="72">
        <v>0.34</v>
      </c>
      <c r="AU360" s="55">
        <v>100</v>
      </c>
      <c r="AV360" s="55">
        <v>6.4999999999999997E-3</v>
      </c>
      <c r="AW360" s="55">
        <v>100</v>
      </c>
      <c r="AX360" s="55">
        <v>3.4000000000000002E-2</v>
      </c>
      <c r="AY360" s="48" t="s">
        <v>789</v>
      </c>
      <c r="AZ360" s="48" t="s">
        <v>791</v>
      </c>
      <c r="BA360" s="44" t="s">
        <v>789</v>
      </c>
      <c r="BB360" s="44" t="s">
        <v>791</v>
      </c>
      <c r="BC360" s="57">
        <v>30</v>
      </c>
      <c r="BD360" s="57">
        <v>67</v>
      </c>
      <c r="BE360" s="57">
        <v>0.37</v>
      </c>
      <c r="BF360" s="57">
        <v>0.37</v>
      </c>
      <c r="BG360" s="61">
        <v>100</v>
      </c>
      <c r="BH360" s="61">
        <v>61</v>
      </c>
      <c r="BI360" s="61">
        <v>0.34</v>
      </c>
      <c r="BJ360" s="61">
        <v>0.34</v>
      </c>
      <c r="BK360" s="65" t="s">
        <v>790</v>
      </c>
      <c r="BL360" s="65">
        <v>0.1</v>
      </c>
      <c r="BM360" s="66" t="s">
        <v>1140</v>
      </c>
      <c r="BN360" s="66" t="s">
        <v>1517</v>
      </c>
    </row>
    <row r="361" spans="1:66" ht="35.1" customHeight="1" x14ac:dyDescent="0.2">
      <c r="A361" s="33" t="s">
        <v>628</v>
      </c>
      <c r="B361" s="125"/>
      <c r="C361" s="33" t="s">
        <v>629</v>
      </c>
      <c r="D361" s="33" t="s">
        <v>1460</v>
      </c>
      <c r="E361" s="126">
        <v>2919</v>
      </c>
      <c r="F361" s="22">
        <v>5</v>
      </c>
      <c r="G361" s="22" t="s">
        <v>687</v>
      </c>
      <c r="H361" s="22">
        <v>5</v>
      </c>
      <c r="I361" s="22" t="s">
        <v>431</v>
      </c>
      <c r="J361" s="142">
        <v>5</v>
      </c>
      <c r="K361" s="142" t="s">
        <v>431</v>
      </c>
      <c r="L361" s="142" t="s">
        <v>1227</v>
      </c>
      <c r="M361" s="142" t="s">
        <v>1228</v>
      </c>
      <c r="N361" s="165" t="s">
        <v>1536</v>
      </c>
      <c r="O361" s="22" t="s">
        <v>634</v>
      </c>
      <c r="P361" s="22" t="s">
        <v>634</v>
      </c>
      <c r="Q361" s="22" t="str">
        <f>IFERROR(VLOOKUP(A361,'[1]Compil Arr.Eval+Surv'!$C$2:$M$187,11,FALSE),"")</f>
        <v/>
      </c>
      <c r="R361" s="98"/>
      <c r="S361" s="98" t="s">
        <v>1114</v>
      </c>
      <c r="T361" s="98" t="str">
        <f>IF(J361&lt;&gt;"","Etat chimique",IFERROR(VLOOKUP(A361,'[1]Compil Arr.Eval+Surv'!$C$2:$M$187,11,FALSE),""))</f>
        <v>Etat chimique</v>
      </c>
      <c r="U361" s="39" t="s">
        <v>826</v>
      </c>
      <c r="V361" s="39" t="s">
        <v>826</v>
      </c>
      <c r="W361" s="39" t="s">
        <v>826</v>
      </c>
      <c r="X361" s="39" t="s">
        <v>826</v>
      </c>
      <c r="Y361" s="39" t="s">
        <v>826</v>
      </c>
      <c r="Z361" s="39" t="s">
        <v>790</v>
      </c>
      <c r="AA361" s="42" t="s">
        <v>1522</v>
      </c>
      <c r="AB361" s="42" t="s">
        <v>1154</v>
      </c>
      <c r="AC361" s="42" t="s">
        <v>929</v>
      </c>
      <c r="AD361" s="86" t="s">
        <v>1233</v>
      </c>
      <c r="AE361" s="86" t="s">
        <v>826</v>
      </c>
      <c r="AF361" s="86" t="s">
        <v>826</v>
      </c>
      <c r="AG361" s="86" t="s">
        <v>826</v>
      </c>
      <c r="AH361" s="86" t="s">
        <v>826</v>
      </c>
      <c r="AI361" s="86" t="s">
        <v>826</v>
      </c>
      <c r="AJ361" s="86" t="s">
        <v>826</v>
      </c>
      <c r="AK361" s="86" t="s">
        <v>826</v>
      </c>
      <c r="AL361" s="86" t="s">
        <v>826</v>
      </c>
      <c r="AM361" s="86" t="s">
        <v>826</v>
      </c>
      <c r="AN361" s="86" t="s">
        <v>826</v>
      </c>
      <c r="AO361" s="86" t="s">
        <v>826</v>
      </c>
      <c r="AP361" s="86" t="s">
        <v>826</v>
      </c>
      <c r="AQ361" s="72" t="s">
        <v>826</v>
      </c>
      <c r="AR361" s="72" t="s">
        <v>826</v>
      </c>
      <c r="AS361" s="72" t="s">
        <v>826</v>
      </c>
      <c r="AT361" s="72" t="s">
        <v>826</v>
      </c>
      <c r="AU361" s="55" t="s">
        <v>826</v>
      </c>
      <c r="AV361" s="55" t="s">
        <v>826</v>
      </c>
      <c r="AW361" s="55" t="s">
        <v>826</v>
      </c>
      <c r="AX361" s="55" t="s">
        <v>826</v>
      </c>
      <c r="AY361" s="48" t="s">
        <v>826</v>
      </c>
      <c r="AZ361" s="48" t="s">
        <v>826</v>
      </c>
      <c r="BA361" s="44" t="s">
        <v>826</v>
      </c>
      <c r="BB361" s="44" t="s">
        <v>826</v>
      </c>
      <c r="BC361" s="57" t="s">
        <v>826</v>
      </c>
      <c r="BD361" s="57" t="s">
        <v>826</v>
      </c>
      <c r="BE361" s="57" t="s">
        <v>826</v>
      </c>
      <c r="BF361" s="57" t="s">
        <v>826</v>
      </c>
      <c r="BG361" s="61" t="s">
        <v>826</v>
      </c>
      <c r="BH361" s="61" t="s">
        <v>826</v>
      </c>
      <c r="BI361" s="61" t="s">
        <v>826</v>
      </c>
      <c r="BJ361" s="61" t="s">
        <v>826</v>
      </c>
      <c r="BK361" s="65" t="s">
        <v>826</v>
      </c>
      <c r="BL361" s="65" t="s">
        <v>826</v>
      </c>
      <c r="BM361" s="66" t="s">
        <v>826</v>
      </c>
      <c r="BN361" s="66"/>
    </row>
    <row r="362" spans="1:66" ht="35.1" customHeight="1" x14ac:dyDescent="0.2">
      <c r="A362" s="33" t="s">
        <v>391</v>
      </c>
      <c r="B362" s="125"/>
      <c r="C362" s="33" t="s">
        <v>392</v>
      </c>
      <c r="D362" s="33" t="s">
        <v>1507</v>
      </c>
      <c r="E362" s="126">
        <v>1936</v>
      </c>
      <c r="F362" s="22"/>
      <c r="G362" s="22"/>
      <c r="H362" s="22"/>
      <c r="I362" s="22"/>
      <c r="J362" s="142"/>
      <c r="K362" s="142"/>
      <c r="L362" s="142"/>
      <c r="M362" s="142"/>
      <c r="N362" s="165"/>
      <c r="O362" s="22"/>
      <c r="P362" s="22"/>
      <c r="Q362" s="22" t="str">
        <f>IFERROR(VLOOKUP(A362,'[1]Compil Arr.Eval+Surv'!$C$2:$M$187,11,FALSE),"")</f>
        <v/>
      </c>
      <c r="R362" s="98"/>
      <c r="S362" s="98"/>
      <c r="T362" s="98" t="str">
        <f>IF(J362&lt;&gt;"","Etat chimique",IFERROR(VLOOKUP(A362,'[1]Compil Arr.Eval+Surv'!$C$2:$M$187,11,FALSE),""))</f>
        <v/>
      </c>
      <c r="U362" s="39" t="s">
        <v>790</v>
      </c>
      <c r="V362" s="39" t="s">
        <v>790</v>
      </c>
      <c r="W362" s="39" t="s">
        <v>790</v>
      </c>
      <c r="X362" s="39" t="s">
        <v>790</v>
      </c>
      <c r="Y362" s="39" t="s">
        <v>790</v>
      </c>
      <c r="Z362" s="39" t="s">
        <v>790</v>
      </c>
      <c r="AA362" s="42" t="s">
        <v>1259</v>
      </c>
      <c r="AB362" s="42" t="s">
        <v>921</v>
      </c>
      <c r="AC362" s="42" t="s">
        <v>778</v>
      </c>
      <c r="AD362" s="86" t="s">
        <v>276</v>
      </c>
      <c r="AE362" s="86" t="s">
        <v>791</v>
      </c>
      <c r="AF362" s="86" t="s">
        <v>790</v>
      </c>
      <c r="AG362" s="86" t="s">
        <v>791</v>
      </c>
      <c r="AH362" s="86" t="s">
        <v>791</v>
      </c>
      <c r="AI362" s="86">
        <v>4.4999999999999998E-2</v>
      </c>
      <c r="AJ362" s="86" t="s">
        <v>854</v>
      </c>
      <c r="AK362" s="86" t="s">
        <v>791</v>
      </c>
      <c r="AL362" s="86" t="s">
        <v>790</v>
      </c>
      <c r="AM362" s="86" t="s">
        <v>791</v>
      </c>
      <c r="AN362" s="86" t="s">
        <v>275</v>
      </c>
      <c r="AO362" s="86" t="s">
        <v>790</v>
      </c>
      <c r="AP362" s="86" t="s">
        <v>818</v>
      </c>
      <c r="AQ362" s="72">
        <v>1000</v>
      </c>
      <c r="AR362" s="72">
        <v>4.4999999999999998E-2</v>
      </c>
      <c r="AS362" s="72" t="s">
        <v>790</v>
      </c>
      <c r="AT362" s="72" t="s">
        <v>791</v>
      </c>
      <c r="AU362" s="55" t="s">
        <v>790</v>
      </c>
      <c r="AV362" s="55" t="s">
        <v>791</v>
      </c>
      <c r="AW362" s="55" t="s">
        <v>790</v>
      </c>
      <c r="AX362" s="55" t="s">
        <v>791</v>
      </c>
      <c r="AY362" s="48" t="s">
        <v>789</v>
      </c>
      <c r="AZ362" s="48">
        <v>22.822200000000002</v>
      </c>
      <c r="BA362" s="44" t="s">
        <v>789</v>
      </c>
      <c r="BB362" s="44" t="s">
        <v>275</v>
      </c>
      <c r="BC362" s="57">
        <v>300</v>
      </c>
      <c r="BD362" s="57">
        <v>333</v>
      </c>
      <c r="BE362" s="57">
        <v>1.0741935483870968</v>
      </c>
      <c r="BF362" s="57">
        <v>1.0741935483870968</v>
      </c>
      <c r="BG362" s="61" t="s">
        <v>790</v>
      </c>
      <c r="BH362" s="61" t="s">
        <v>791</v>
      </c>
      <c r="BI362" s="61" t="s">
        <v>791</v>
      </c>
      <c r="BJ362" s="61" t="s">
        <v>791</v>
      </c>
      <c r="BK362" s="65" t="s">
        <v>790</v>
      </c>
      <c r="BL362" s="65" t="s">
        <v>792</v>
      </c>
      <c r="BM362" s="66" t="s">
        <v>276</v>
      </c>
      <c r="BN362" s="66"/>
    </row>
    <row r="363" spans="1:66" ht="35.1" customHeight="1" x14ac:dyDescent="0.2">
      <c r="A363" s="33" t="s">
        <v>393</v>
      </c>
      <c r="B363" s="125"/>
      <c r="C363" s="33" t="s">
        <v>394</v>
      </c>
      <c r="D363" s="33" t="s">
        <v>1464</v>
      </c>
      <c r="E363" s="126">
        <v>1631</v>
      </c>
      <c r="F363" s="22"/>
      <c r="G363" s="22"/>
      <c r="H363" s="22"/>
      <c r="I363" s="22"/>
      <c r="J363" s="142"/>
      <c r="K363" s="142"/>
      <c r="L363" s="142"/>
      <c r="M363" s="142"/>
      <c r="N363" s="165"/>
      <c r="O363" s="22"/>
      <c r="P363" s="22"/>
      <c r="Q363" s="22" t="str">
        <f>IFERROR(VLOOKUP(A363,'[1]Compil Arr.Eval+Surv'!$C$2:$M$187,11,FALSE),"")</f>
        <v/>
      </c>
      <c r="R363" s="98"/>
      <c r="S363" s="98"/>
      <c r="T363" s="98" t="str">
        <f>IF(J363&lt;&gt;"","Etat chimique",IFERROR(VLOOKUP(A363,'[1]Compil Arr.Eval+Surv'!$C$2:$M$187,11,FALSE),""))</f>
        <v/>
      </c>
      <c r="U363" s="39" t="s">
        <v>790</v>
      </c>
      <c r="V363" s="39" t="s">
        <v>790</v>
      </c>
      <c r="W363" s="39" t="s">
        <v>790</v>
      </c>
      <c r="X363" s="39" t="s">
        <v>790</v>
      </c>
      <c r="Y363" s="39" t="s">
        <v>790</v>
      </c>
      <c r="Z363" s="39" t="s">
        <v>790</v>
      </c>
      <c r="AA363" s="42" t="s">
        <v>1259</v>
      </c>
      <c r="AB363" s="42" t="s">
        <v>921</v>
      </c>
      <c r="AC363" s="42" t="s">
        <v>778</v>
      </c>
      <c r="AD363" s="86" t="s">
        <v>276</v>
      </c>
      <c r="AE363" s="86" t="s">
        <v>791</v>
      </c>
      <c r="AF363" s="86" t="s">
        <v>790</v>
      </c>
      <c r="AG363" s="86" t="s">
        <v>791</v>
      </c>
      <c r="AH363" s="86" t="s">
        <v>791</v>
      </c>
      <c r="AI363" s="86" t="s">
        <v>275</v>
      </c>
      <c r="AJ363" s="86" t="s">
        <v>790</v>
      </c>
      <c r="AK363" s="86" t="s">
        <v>791</v>
      </c>
      <c r="AL363" s="86" t="s">
        <v>790</v>
      </c>
      <c r="AM363" s="86" t="s">
        <v>791</v>
      </c>
      <c r="AN363" s="86" t="s">
        <v>275</v>
      </c>
      <c r="AO363" s="86" t="s">
        <v>790</v>
      </c>
      <c r="AP363" s="86" t="s">
        <v>818</v>
      </c>
      <c r="AQ363" s="72" t="s">
        <v>790</v>
      </c>
      <c r="AR363" s="72" t="s">
        <v>275</v>
      </c>
      <c r="AS363" s="72" t="s">
        <v>790</v>
      </c>
      <c r="AT363" s="72" t="s">
        <v>791</v>
      </c>
      <c r="AU363" s="55" t="s">
        <v>790</v>
      </c>
      <c r="AV363" s="55" t="s">
        <v>791</v>
      </c>
      <c r="AW363" s="55" t="s">
        <v>790</v>
      </c>
      <c r="AX363" s="55" t="s">
        <v>791</v>
      </c>
      <c r="AY363" s="48" t="s">
        <v>789</v>
      </c>
      <c r="AZ363" s="48" t="s">
        <v>275</v>
      </c>
      <c r="BA363" s="44" t="s">
        <v>789</v>
      </c>
      <c r="BB363" s="44" t="s">
        <v>275</v>
      </c>
      <c r="BC363" s="57">
        <v>90</v>
      </c>
      <c r="BD363" s="57">
        <v>55</v>
      </c>
      <c r="BE363" s="57">
        <v>1.0377358490566037E-2</v>
      </c>
      <c r="BF363" s="57">
        <v>1.0377358490566037E-2</v>
      </c>
      <c r="BG363" s="61">
        <v>1000</v>
      </c>
      <c r="BH363" s="61">
        <v>18.260000000000002</v>
      </c>
      <c r="BI363" s="61">
        <v>3.445283018867925E-3</v>
      </c>
      <c r="BJ363" s="61">
        <v>3.445283018867925E-3</v>
      </c>
      <c r="BK363" s="65">
        <v>1000</v>
      </c>
      <c r="BL363" s="65">
        <v>1.05</v>
      </c>
      <c r="BM363" s="66" t="s">
        <v>1156</v>
      </c>
      <c r="BN363" s="66"/>
    </row>
    <row r="364" spans="1:66" ht="35.1" customHeight="1" x14ac:dyDescent="0.2">
      <c r="A364" s="33" t="s">
        <v>395</v>
      </c>
      <c r="B364" s="125"/>
      <c r="C364" s="33" t="s">
        <v>396</v>
      </c>
      <c r="D364" s="33" t="s">
        <v>1461</v>
      </c>
      <c r="E364" s="126">
        <v>1271</v>
      </c>
      <c r="F364" s="22"/>
      <c r="G364" s="22"/>
      <c r="H364" s="22"/>
      <c r="I364" s="22"/>
      <c r="J364" s="142"/>
      <c r="K364" s="142"/>
      <c r="L364" s="142"/>
      <c r="M364" s="142"/>
      <c r="N364" s="165"/>
      <c r="O364" s="22"/>
      <c r="P364" s="22"/>
      <c r="Q364" s="22" t="str">
        <f>IFERROR(VLOOKUP(A364,'[1]Compil Arr.Eval+Surv'!$C$2:$M$187,11,FALSE),"")</f>
        <v/>
      </c>
      <c r="R364" s="98"/>
      <c r="S364" s="98"/>
      <c r="T364" s="98" t="str">
        <f>IF(J364&lt;&gt;"","Etat chimique",IFERROR(VLOOKUP(A364,'[1]Compil Arr.Eval+Surv'!$C$2:$M$187,11,FALSE),""))</f>
        <v/>
      </c>
      <c r="U364" s="39" t="s">
        <v>790</v>
      </c>
      <c r="V364" s="39" t="s">
        <v>790</v>
      </c>
      <c r="W364" s="39" t="s">
        <v>790</v>
      </c>
      <c r="X364" s="39" t="s">
        <v>790</v>
      </c>
      <c r="Y364" s="39" t="s">
        <v>790</v>
      </c>
      <c r="Z364" s="39" t="s">
        <v>790</v>
      </c>
      <c r="AA364" s="42" t="s">
        <v>928</v>
      </c>
      <c r="AB364" s="42" t="s">
        <v>918</v>
      </c>
      <c r="AC364" s="42">
        <v>41376</v>
      </c>
      <c r="AD364" s="86" t="s">
        <v>276</v>
      </c>
      <c r="AE364" s="86">
        <v>0.02</v>
      </c>
      <c r="AF364" s="86" t="s">
        <v>1258</v>
      </c>
      <c r="AG364" s="86">
        <v>0.02</v>
      </c>
      <c r="AH364" s="86">
        <v>140</v>
      </c>
      <c r="AI364" s="86">
        <v>108</v>
      </c>
      <c r="AJ364" s="86" t="s">
        <v>1211</v>
      </c>
      <c r="AK364" s="86">
        <v>0.02</v>
      </c>
      <c r="AL364" s="86" t="s">
        <v>1258</v>
      </c>
      <c r="AM364" s="86">
        <v>14</v>
      </c>
      <c r="AN364" s="86">
        <v>14</v>
      </c>
      <c r="AO364" s="86" t="s">
        <v>854</v>
      </c>
      <c r="AP364" s="86" t="s">
        <v>818</v>
      </c>
      <c r="AQ364" s="72">
        <v>10</v>
      </c>
      <c r="AR364" s="72">
        <v>140</v>
      </c>
      <c r="AS364" s="72" t="s">
        <v>834</v>
      </c>
      <c r="AT364" s="72">
        <v>140</v>
      </c>
      <c r="AU364" s="55">
        <v>100</v>
      </c>
      <c r="AV364" s="55">
        <v>14</v>
      </c>
      <c r="AW364" s="55" t="s">
        <v>833</v>
      </c>
      <c r="AX364" s="55">
        <v>14</v>
      </c>
      <c r="AY364" s="48" t="s">
        <v>789</v>
      </c>
      <c r="AZ364" s="48">
        <v>777.00000000000011</v>
      </c>
      <c r="BA364" s="44" t="s">
        <v>789</v>
      </c>
      <c r="BB364" s="44">
        <v>77.700000000000017</v>
      </c>
      <c r="BC364" s="57">
        <v>60</v>
      </c>
      <c r="BD364" s="57">
        <v>1433</v>
      </c>
      <c r="BE364" s="57">
        <v>108</v>
      </c>
      <c r="BF364" s="57">
        <v>108</v>
      </c>
      <c r="BG364" s="61" t="s">
        <v>1074</v>
      </c>
      <c r="BH364" s="61">
        <v>0.3</v>
      </c>
      <c r="BI364" s="61">
        <v>0.02</v>
      </c>
      <c r="BJ364" s="61">
        <v>0.02</v>
      </c>
      <c r="BK364" s="65" t="s">
        <v>1076</v>
      </c>
      <c r="BL364" s="65">
        <v>0.02</v>
      </c>
      <c r="BM364" s="66" t="s">
        <v>1156</v>
      </c>
      <c r="BN364" s="66"/>
    </row>
    <row r="365" spans="1:66" ht="35.1" customHeight="1" x14ac:dyDescent="0.2">
      <c r="A365" s="33" t="s">
        <v>217</v>
      </c>
      <c r="B365" s="125"/>
      <c r="C365" s="33" t="s">
        <v>153</v>
      </c>
      <c r="D365" s="33" t="s">
        <v>1465</v>
      </c>
      <c r="E365" s="126">
        <v>1272</v>
      </c>
      <c r="F365" s="22" t="s">
        <v>418</v>
      </c>
      <c r="G365" s="22" t="s">
        <v>750</v>
      </c>
      <c r="H365" s="22" t="s">
        <v>695</v>
      </c>
      <c r="I365" s="22" t="s">
        <v>750</v>
      </c>
      <c r="J365" s="142" t="s">
        <v>420</v>
      </c>
      <c r="K365" s="142" t="s">
        <v>687</v>
      </c>
      <c r="L365" s="142"/>
      <c r="M365" s="142"/>
      <c r="N365" s="165"/>
      <c r="O365" s="22" t="s">
        <v>634</v>
      </c>
      <c r="P365" s="22" t="s">
        <v>634</v>
      </c>
      <c r="Q365" s="22" t="str">
        <f>IFERROR(VLOOKUP(A365,'[1]Compil Arr.Eval+Surv'!$C$2:$M$187,11,FALSE),"")</f>
        <v/>
      </c>
      <c r="R365" s="98"/>
      <c r="S365" s="98" t="s">
        <v>1262</v>
      </c>
      <c r="T365" s="98" t="str">
        <f>IF(J365&lt;&gt;"","Etat chimique",IFERROR(VLOOKUP(A365,'[1]Compil Arr.Eval+Surv'!$C$2:$M$187,11,FALSE),""))</f>
        <v>Etat chimique</v>
      </c>
      <c r="U365" s="39">
        <v>10</v>
      </c>
      <c r="V365" s="39">
        <v>10</v>
      </c>
      <c r="W365" s="39" t="s">
        <v>818</v>
      </c>
      <c r="X365" s="39" t="s">
        <v>818</v>
      </c>
      <c r="Y365" s="39" t="s">
        <v>818</v>
      </c>
      <c r="Z365" s="39" t="s">
        <v>790</v>
      </c>
      <c r="AA365" s="42" t="s">
        <v>1522</v>
      </c>
      <c r="AB365" s="42" t="s">
        <v>892</v>
      </c>
      <c r="AC365" s="42" t="s">
        <v>929</v>
      </c>
      <c r="AD365" s="86" t="s">
        <v>1233</v>
      </c>
      <c r="AE365" s="86">
        <v>10</v>
      </c>
      <c r="AF365" s="86" t="s">
        <v>1235</v>
      </c>
      <c r="AG365" s="86">
        <v>10</v>
      </c>
      <c r="AH365" s="86" t="s">
        <v>838</v>
      </c>
      <c r="AI365" s="86" t="s">
        <v>275</v>
      </c>
      <c r="AJ365" s="86" t="s">
        <v>790</v>
      </c>
      <c r="AK365" s="86">
        <v>10</v>
      </c>
      <c r="AL365" s="86" t="s">
        <v>1235</v>
      </c>
      <c r="AM365" s="86" t="s">
        <v>791</v>
      </c>
      <c r="AN365" s="86" t="s">
        <v>275</v>
      </c>
      <c r="AO365" s="86" t="s">
        <v>790</v>
      </c>
      <c r="AP365" s="86" t="s">
        <v>818</v>
      </c>
      <c r="AQ365" s="72" t="s">
        <v>790</v>
      </c>
      <c r="AR365" s="72" t="s">
        <v>838</v>
      </c>
      <c r="AS365" s="72" t="s">
        <v>790</v>
      </c>
      <c r="AT365" s="72" t="s">
        <v>838</v>
      </c>
      <c r="AU365" s="55" t="s">
        <v>790</v>
      </c>
      <c r="AV365" s="55" t="s">
        <v>791</v>
      </c>
      <c r="AW365" s="55" t="s">
        <v>790</v>
      </c>
      <c r="AX365" s="55" t="s">
        <v>791</v>
      </c>
      <c r="AY365" s="48" t="s">
        <v>790</v>
      </c>
      <c r="AZ365" s="48" t="s">
        <v>791</v>
      </c>
      <c r="BA365" s="44" t="s">
        <v>790</v>
      </c>
      <c r="BB365" s="44" t="s">
        <v>791</v>
      </c>
      <c r="BC365" s="57" t="s">
        <v>790</v>
      </c>
      <c r="BD365" s="57" t="s">
        <v>838</v>
      </c>
      <c r="BE365" s="57" t="s">
        <v>838</v>
      </c>
      <c r="BF365" s="57" t="s">
        <v>838</v>
      </c>
      <c r="BG365" s="61" t="s">
        <v>790</v>
      </c>
      <c r="BH365" s="61" t="s">
        <v>838</v>
      </c>
      <c r="BI365" s="61" t="s">
        <v>838</v>
      </c>
      <c r="BJ365" s="61" t="s">
        <v>838</v>
      </c>
      <c r="BK365" s="65" t="s">
        <v>790</v>
      </c>
      <c r="BL365" s="65" t="s">
        <v>1217</v>
      </c>
      <c r="BM365" s="66" t="s">
        <v>1140</v>
      </c>
      <c r="BN365" s="66" t="s">
        <v>1517</v>
      </c>
    </row>
    <row r="366" spans="1:66" ht="35.1" customHeight="1" x14ac:dyDescent="0.2">
      <c r="A366" s="33" t="s">
        <v>191</v>
      </c>
      <c r="B366" s="125"/>
      <c r="C366" s="33" t="s">
        <v>141</v>
      </c>
      <c r="D366" s="33" t="s">
        <v>1462</v>
      </c>
      <c r="E366" s="126">
        <v>1276</v>
      </c>
      <c r="F366" s="22" t="s">
        <v>419</v>
      </c>
      <c r="G366" s="22" t="s">
        <v>750</v>
      </c>
      <c r="H366" s="22" t="s">
        <v>692</v>
      </c>
      <c r="I366" s="22" t="s">
        <v>750</v>
      </c>
      <c r="J366" s="142"/>
      <c r="K366" s="142"/>
      <c r="L366" s="142"/>
      <c r="M366" s="142"/>
      <c r="N366" s="165"/>
      <c r="O366" s="22" t="s">
        <v>634</v>
      </c>
      <c r="P366" s="22" t="s">
        <v>634</v>
      </c>
      <c r="Q366" s="22" t="str">
        <f>IFERROR(VLOOKUP(A366,'[1]Compil Arr.Eval+Surv'!$C$2:$M$187,11,FALSE),"")</f>
        <v/>
      </c>
      <c r="R366" s="98"/>
      <c r="S366" s="98" t="s">
        <v>1509</v>
      </c>
      <c r="T366" s="98" t="str">
        <f>IF(J366&lt;&gt;"","Etat chimique",IFERROR(VLOOKUP(A366,'[1]Compil Arr.Eval+Surv'!$C$2:$M$187,11,FALSE),""))</f>
        <v/>
      </c>
      <c r="U366" s="39" t="s">
        <v>818</v>
      </c>
      <c r="V366" s="39" t="s">
        <v>818</v>
      </c>
      <c r="W366" s="39" t="s">
        <v>818</v>
      </c>
      <c r="X366" s="39" t="s">
        <v>818</v>
      </c>
      <c r="Y366" s="39" t="s">
        <v>818</v>
      </c>
      <c r="Z366" s="39" t="s">
        <v>790</v>
      </c>
      <c r="AA366" s="42" t="s">
        <v>1523</v>
      </c>
      <c r="AB366" s="42" t="s">
        <v>892</v>
      </c>
      <c r="AC366" s="42" t="s">
        <v>929</v>
      </c>
      <c r="AD366" s="86" t="s">
        <v>1233</v>
      </c>
      <c r="AE366" s="86">
        <v>12</v>
      </c>
      <c r="AF366" s="86" t="s">
        <v>869</v>
      </c>
      <c r="AG366" s="86" t="s">
        <v>869</v>
      </c>
      <c r="AH366" s="86" t="s">
        <v>791</v>
      </c>
      <c r="AI366" s="86" t="s">
        <v>791</v>
      </c>
      <c r="AJ366" s="86" t="s">
        <v>790</v>
      </c>
      <c r="AK366" s="86">
        <v>12</v>
      </c>
      <c r="AL366" s="86" t="s">
        <v>869</v>
      </c>
      <c r="AM366" s="86" t="s">
        <v>791</v>
      </c>
      <c r="AN366" s="86" t="s">
        <v>791</v>
      </c>
      <c r="AO366" s="86" t="s">
        <v>790</v>
      </c>
      <c r="AP366" s="86" t="s">
        <v>818</v>
      </c>
      <c r="AQ366" s="72" t="s">
        <v>790</v>
      </c>
      <c r="AR366" s="72" t="s">
        <v>838</v>
      </c>
      <c r="AS366" s="72" t="s">
        <v>790</v>
      </c>
      <c r="AT366" s="72" t="s">
        <v>838</v>
      </c>
      <c r="AU366" s="55" t="s">
        <v>790</v>
      </c>
      <c r="AV366" s="55" t="s">
        <v>791</v>
      </c>
      <c r="AW366" s="55" t="s">
        <v>790</v>
      </c>
      <c r="AX366" s="55" t="s">
        <v>791</v>
      </c>
      <c r="AY366" s="48" t="s">
        <v>790</v>
      </c>
      <c r="AZ366" s="48" t="s">
        <v>791</v>
      </c>
      <c r="BA366" s="44" t="s">
        <v>790</v>
      </c>
      <c r="BB366" s="44" t="s">
        <v>791</v>
      </c>
      <c r="BC366" s="57" t="s">
        <v>790</v>
      </c>
      <c r="BD366" s="57" t="s">
        <v>838</v>
      </c>
      <c r="BE366" s="57" t="s">
        <v>838</v>
      </c>
      <c r="BF366" s="57" t="s">
        <v>838</v>
      </c>
      <c r="BG366" s="61" t="s">
        <v>790</v>
      </c>
      <c r="BH366" s="61" t="s">
        <v>838</v>
      </c>
      <c r="BI366" s="61" t="s">
        <v>838</v>
      </c>
      <c r="BJ366" s="61" t="s">
        <v>838</v>
      </c>
      <c r="BK366" s="65" t="s">
        <v>790</v>
      </c>
      <c r="BL366" s="65">
        <v>4</v>
      </c>
      <c r="BM366" s="66" t="s">
        <v>1295</v>
      </c>
      <c r="BN366" s="66" t="s">
        <v>1511</v>
      </c>
    </row>
    <row r="367" spans="1:66" ht="35.1" customHeight="1" x14ac:dyDescent="0.2">
      <c r="A367" s="33" t="s">
        <v>133</v>
      </c>
      <c r="B367" s="125"/>
      <c r="C367" s="33" t="s">
        <v>65</v>
      </c>
      <c r="D367" s="33" t="s">
        <v>1463</v>
      </c>
      <c r="E367" s="126">
        <v>1660</v>
      </c>
      <c r="F367" s="22"/>
      <c r="G367" s="22"/>
      <c r="H367" s="22"/>
      <c r="I367" s="22"/>
      <c r="J367" s="142"/>
      <c r="K367" s="142"/>
      <c r="L367" s="142"/>
      <c r="M367" s="142"/>
      <c r="N367" s="165"/>
      <c r="O367" s="22"/>
      <c r="P367" s="22"/>
      <c r="Q367" s="22" t="str">
        <f>IFERROR(VLOOKUP(A367,'[1]Compil Arr.Eval+Surv'!$C$2:$M$187,11,FALSE),"")</f>
        <v/>
      </c>
      <c r="R367" s="98"/>
      <c r="S367" s="98"/>
      <c r="T367" s="98" t="str">
        <f>IF(J367&lt;&gt;"","Etat chimique",IFERROR(VLOOKUP(A367,'[1]Compil Arr.Eval+Surv'!$C$2:$M$187,11,FALSE),""))</f>
        <v/>
      </c>
      <c r="U367" s="39" t="s">
        <v>790</v>
      </c>
      <c r="V367" s="39" t="s">
        <v>790</v>
      </c>
      <c r="W367" s="39" t="s">
        <v>790</v>
      </c>
      <c r="X367" s="39" t="s">
        <v>790</v>
      </c>
      <c r="Y367" s="39" t="s">
        <v>790</v>
      </c>
      <c r="Z367" s="39" t="s">
        <v>790</v>
      </c>
      <c r="AA367" s="42" t="s">
        <v>928</v>
      </c>
      <c r="AB367" s="42" t="s">
        <v>916</v>
      </c>
      <c r="AC367" s="42">
        <v>40837</v>
      </c>
      <c r="AD367" s="86" t="s">
        <v>276</v>
      </c>
      <c r="AE367" s="86">
        <v>0.57857142857142863</v>
      </c>
      <c r="AF367" s="86" t="s">
        <v>1234</v>
      </c>
      <c r="AG367" s="86">
        <v>0.1</v>
      </c>
      <c r="AH367" s="86">
        <v>4.0999999999999996</v>
      </c>
      <c r="AI367" s="86">
        <v>3.2</v>
      </c>
      <c r="AJ367" s="86" t="s">
        <v>854</v>
      </c>
      <c r="AK367" s="86">
        <v>0.32</v>
      </c>
      <c r="AL367" s="86" t="s">
        <v>854</v>
      </c>
      <c r="AM367" s="86">
        <v>0.82</v>
      </c>
      <c r="AN367" s="86">
        <v>0.32</v>
      </c>
      <c r="AO367" s="86" t="s">
        <v>854</v>
      </c>
      <c r="AP367" s="86" t="s">
        <v>818</v>
      </c>
      <c r="AQ367" s="72">
        <v>10</v>
      </c>
      <c r="AR367" s="72">
        <v>3.2</v>
      </c>
      <c r="AS367" s="72">
        <v>100</v>
      </c>
      <c r="AT367" s="72">
        <v>4.0999999999999996</v>
      </c>
      <c r="AU367" s="55">
        <v>100</v>
      </c>
      <c r="AV367" s="55">
        <v>0.32</v>
      </c>
      <c r="AW367" s="55">
        <v>500</v>
      </c>
      <c r="AX367" s="55">
        <v>0.82</v>
      </c>
      <c r="AY367" s="48" t="s">
        <v>789</v>
      </c>
      <c r="AZ367" s="48">
        <v>90.08</v>
      </c>
      <c r="BA367" s="44" t="s">
        <v>789</v>
      </c>
      <c r="BB367" s="44">
        <v>9.0080000000000009</v>
      </c>
      <c r="BC367" s="57">
        <v>30</v>
      </c>
      <c r="BD367" s="57">
        <v>267</v>
      </c>
      <c r="BE367" s="57">
        <v>6.3571428571428568</v>
      </c>
      <c r="BF367" s="57">
        <v>6.3571428571428568</v>
      </c>
      <c r="BG367" s="61">
        <v>1000</v>
      </c>
      <c r="BH367" s="61">
        <v>24.3</v>
      </c>
      <c r="BI367" s="61">
        <v>0.57857142857142863</v>
      </c>
      <c r="BJ367" s="61">
        <v>0.57857142857142863</v>
      </c>
      <c r="BK367" s="65" t="s">
        <v>790</v>
      </c>
      <c r="BL367" s="65">
        <v>0.1</v>
      </c>
      <c r="BM367" s="66" t="s">
        <v>1140</v>
      </c>
      <c r="BN367" s="66" t="s">
        <v>1517</v>
      </c>
    </row>
    <row r="368" spans="1:66" ht="35.1" customHeight="1" x14ac:dyDescent="0.2">
      <c r="A368" s="33" t="s">
        <v>230</v>
      </c>
      <c r="B368" s="125"/>
      <c r="C368" s="33" t="s">
        <v>165</v>
      </c>
      <c r="D368" s="33" t="s">
        <v>165</v>
      </c>
      <c r="E368" s="126">
        <v>2555</v>
      </c>
      <c r="F368" s="22"/>
      <c r="G368" s="22"/>
      <c r="H368" s="22"/>
      <c r="I368" s="22"/>
      <c r="J368" s="142"/>
      <c r="K368" s="142"/>
      <c r="L368" s="142"/>
      <c r="M368" s="142"/>
      <c r="N368" s="165"/>
      <c r="O368" s="22"/>
      <c r="P368" s="22"/>
      <c r="Q368" s="22" t="str">
        <f>IFERROR(VLOOKUP(A368,'[1]Compil Arr.Eval+Surv'!$C$2:$M$187,11,FALSE),"")</f>
        <v>SPAS Cat. A</v>
      </c>
      <c r="R368" s="98" t="s">
        <v>1027</v>
      </c>
      <c r="S368" s="98"/>
      <c r="T368" s="98" t="str">
        <f>IF(J368&lt;&gt;"","Etat chimique",IFERROR(VLOOKUP(A368,'[1]Compil Arr.Eval+Surv'!$C$2:$M$187,11,FALSE),""))</f>
        <v>SPAS Cat. A</v>
      </c>
      <c r="U368" s="39" t="s">
        <v>790</v>
      </c>
      <c r="V368" s="39" t="s">
        <v>790</v>
      </c>
      <c r="W368" s="39" t="s">
        <v>790</v>
      </c>
      <c r="X368" s="39" t="s">
        <v>790</v>
      </c>
      <c r="Y368" s="39" t="s">
        <v>790</v>
      </c>
      <c r="Z368" s="39" t="s">
        <v>790</v>
      </c>
      <c r="AA368" s="42" t="s">
        <v>1060</v>
      </c>
      <c r="AB368" s="42" t="s">
        <v>1059</v>
      </c>
      <c r="AC368" s="42">
        <v>44897</v>
      </c>
      <c r="AD368" s="86" t="s">
        <v>276</v>
      </c>
      <c r="AE368" s="86" t="s">
        <v>791</v>
      </c>
      <c r="AF368" s="86" t="s">
        <v>790</v>
      </c>
      <c r="AG368" s="86" t="s">
        <v>791</v>
      </c>
      <c r="AH368" s="86">
        <v>0.12</v>
      </c>
      <c r="AI368" s="86">
        <v>1.6E-2</v>
      </c>
      <c r="AJ368" s="86" t="s">
        <v>1211</v>
      </c>
      <c r="AK368" s="86" t="s">
        <v>791</v>
      </c>
      <c r="AL368" s="86" t="s">
        <v>790</v>
      </c>
      <c r="AM368" s="86">
        <v>1.2E-2</v>
      </c>
      <c r="AN368" s="86">
        <v>8.0000000000000002E-3</v>
      </c>
      <c r="AO368" s="86" t="s">
        <v>854</v>
      </c>
      <c r="AP368" s="86" t="s">
        <v>1071</v>
      </c>
      <c r="AQ368" s="72">
        <v>10</v>
      </c>
      <c r="AR368" s="72">
        <v>0.08</v>
      </c>
      <c r="AS368" s="72">
        <v>100</v>
      </c>
      <c r="AT368" s="72">
        <v>0.12</v>
      </c>
      <c r="AU368" s="55">
        <v>100</v>
      </c>
      <c r="AV368" s="55">
        <v>8.0000000000000002E-3</v>
      </c>
      <c r="AW368" s="55">
        <v>1000</v>
      </c>
      <c r="AX368" s="55">
        <v>1.2E-2</v>
      </c>
      <c r="AY368" s="48" t="s">
        <v>789</v>
      </c>
      <c r="AZ368" s="48" t="s">
        <v>275</v>
      </c>
      <c r="BA368" s="44" t="s">
        <v>789</v>
      </c>
      <c r="BB368" s="44" t="s">
        <v>275</v>
      </c>
      <c r="BC368" s="57">
        <v>30</v>
      </c>
      <c r="BD368" s="57">
        <v>27</v>
      </c>
      <c r="BE368" s="57">
        <v>1.6E-2</v>
      </c>
      <c r="BF368" s="57">
        <v>1.6E-2</v>
      </c>
      <c r="BG368" s="61" t="s">
        <v>790</v>
      </c>
      <c r="BH368" s="61" t="s">
        <v>791</v>
      </c>
      <c r="BI368" s="61" t="s">
        <v>791</v>
      </c>
      <c r="BJ368" s="61" t="s">
        <v>791</v>
      </c>
      <c r="BK368" s="65" t="s">
        <v>790</v>
      </c>
      <c r="BL368" s="65" t="s">
        <v>791</v>
      </c>
      <c r="BM368" s="66" t="s">
        <v>790</v>
      </c>
      <c r="BN368" s="66"/>
    </row>
    <row r="369" spans="1:66" ht="35.1" customHeight="1" x14ac:dyDescent="0.2">
      <c r="A369" s="33" t="s">
        <v>866</v>
      </c>
      <c r="B369" s="125"/>
      <c r="C369" s="33" t="s">
        <v>911</v>
      </c>
      <c r="D369" s="33" t="s">
        <v>911</v>
      </c>
      <c r="E369" s="126">
        <v>1713</v>
      </c>
      <c r="F369" s="22"/>
      <c r="G369" s="22"/>
      <c r="H369" s="22"/>
      <c r="I369" s="22"/>
      <c r="J369" s="142"/>
      <c r="K369" s="142"/>
      <c r="L369" s="142"/>
      <c r="M369" s="142"/>
      <c r="N369" s="165"/>
      <c r="O369" s="22"/>
      <c r="P369" s="22" t="s">
        <v>633</v>
      </c>
      <c r="Q369" s="22" t="str">
        <f>IFERROR(VLOOKUP(A369,'[1]Compil Arr.Eval+Surv'!$C$2:$M$187,11,FALSE),"")</f>
        <v>PSEE &amp; SPAS Cat. A</v>
      </c>
      <c r="R369" s="98"/>
      <c r="S369" s="98"/>
      <c r="T369" s="98" t="str">
        <f>IF(J369&lt;&gt;"","Etat chimique",IFERROR(VLOOKUP(A369,'[1]Compil Arr.Eval+Surv'!$C$2:$M$187,11,FALSE),""))</f>
        <v>PSEE &amp; SPAS Cat. A</v>
      </c>
      <c r="U369" s="39" t="s">
        <v>790</v>
      </c>
      <c r="V369" s="39" t="s">
        <v>790</v>
      </c>
      <c r="W369" s="39" t="s">
        <v>790</v>
      </c>
      <c r="X369" s="39" t="s">
        <v>790</v>
      </c>
      <c r="Y369" s="39" t="s">
        <v>790</v>
      </c>
      <c r="Z369" s="39">
        <f>AI369</f>
        <v>1.2</v>
      </c>
      <c r="AA369" s="42" t="s">
        <v>1100</v>
      </c>
      <c r="AB369" s="42" t="s">
        <v>892</v>
      </c>
      <c r="AC369" s="42" t="s">
        <v>924</v>
      </c>
      <c r="AD369" s="86" t="s">
        <v>862</v>
      </c>
      <c r="AE369" s="86" t="s">
        <v>791</v>
      </c>
      <c r="AF369" s="86" t="s">
        <v>790</v>
      </c>
      <c r="AG369" s="86" t="s">
        <v>791</v>
      </c>
      <c r="AH369" s="86" t="s">
        <v>791</v>
      </c>
      <c r="AI369" s="86">
        <v>1.2</v>
      </c>
      <c r="AJ369" s="86" t="s">
        <v>854</v>
      </c>
      <c r="AK369" s="86" t="s">
        <v>791</v>
      </c>
      <c r="AL369" s="86" t="s">
        <v>790</v>
      </c>
      <c r="AM369" s="86" t="s">
        <v>791</v>
      </c>
      <c r="AN369" s="86" t="s">
        <v>275</v>
      </c>
      <c r="AO369" s="86" t="s">
        <v>790</v>
      </c>
      <c r="AP369" s="86" t="s">
        <v>818</v>
      </c>
      <c r="AQ369" s="72">
        <v>10</v>
      </c>
      <c r="AR369" s="72">
        <v>1.2</v>
      </c>
      <c r="AS369" s="72" t="s">
        <v>790</v>
      </c>
      <c r="AT369" s="72" t="s">
        <v>791</v>
      </c>
      <c r="AU369" s="55" t="s">
        <v>790</v>
      </c>
      <c r="AV369" s="55" t="s">
        <v>791</v>
      </c>
      <c r="AW369" s="55" t="s">
        <v>790</v>
      </c>
      <c r="AX369" s="55" t="s">
        <v>791</v>
      </c>
      <c r="AY369" s="48" t="s">
        <v>790</v>
      </c>
      <c r="AZ369" s="48" t="s">
        <v>791</v>
      </c>
      <c r="BA369" s="44" t="s">
        <v>790</v>
      </c>
      <c r="BB369" s="44" t="s">
        <v>791</v>
      </c>
      <c r="BC369" s="57">
        <v>30</v>
      </c>
      <c r="BD369" s="57">
        <v>3333</v>
      </c>
      <c r="BE369" s="57">
        <v>34.5</v>
      </c>
      <c r="BF369" s="57" t="s">
        <v>791</v>
      </c>
      <c r="BG369" s="61" t="s">
        <v>790</v>
      </c>
      <c r="BH369" s="61" t="s">
        <v>791</v>
      </c>
      <c r="BI369" s="61" t="s">
        <v>791</v>
      </c>
      <c r="BJ369" s="61" t="s">
        <v>791</v>
      </c>
      <c r="BK369" s="65" t="s">
        <v>790</v>
      </c>
      <c r="BL369" s="65" t="s">
        <v>792</v>
      </c>
      <c r="BM369" s="66" t="s">
        <v>276</v>
      </c>
      <c r="BN369" s="66"/>
    </row>
    <row r="370" spans="1:66" ht="35.1" customHeight="1" x14ac:dyDescent="0.2">
      <c r="A370" s="33" t="s">
        <v>1186</v>
      </c>
      <c r="B370" s="125"/>
      <c r="C370" s="33" t="s">
        <v>1187</v>
      </c>
      <c r="D370" s="33" t="s">
        <v>1466</v>
      </c>
      <c r="E370" s="126">
        <v>5671</v>
      </c>
      <c r="F370" s="22"/>
      <c r="G370" s="22"/>
      <c r="H370" s="22"/>
      <c r="I370" s="22"/>
      <c r="J370" s="142">
        <v>67</v>
      </c>
      <c r="K370" s="142" t="s">
        <v>687</v>
      </c>
      <c r="L370" s="142"/>
      <c r="M370" s="142"/>
      <c r="N370" s="165" t="s">
        <v>276</v>
      </c>
      <c r="O370" s="22"/>
      <c r="P370" s="22"/>
      <c r="Q370" s="22"/>
      <c r="R370" s="98"/>
      <c r="S370" s="98" t="s">
        <v>1261</v>
      </c>
      <c r="T370" s="98" t="str">
        <f>IF(J370&lt;&gt;"","Etat chimique",IFERROR(VLOOKUP(A370,'[1]Compil Arr.Eval+Surv'!$C$2:$M$187,11,FALSE),""))</f>
        <v>Etat chimique</v>
      </c>
      <c r="U370" s="39">
        <v>0.01</v>
      </c>
      <c r="V370" s="39">
        <v>1E-3</v>
      </c>
      <c r="W370" s="39">
        <v>0.05</v>
      </c>
      <c r="X370" s="39">
        <v>5.0000000000000001E-3</v>
      </c>
      <c r="Y370" s="39" t="s">
        <v>818</v>
      </c>
      <c r="Z370" s="39" t="s">
        <v>790</v>
      </c>
      <c r="AA370" s="42" t="s">
        <v>1522</v>
      </c>
      <c r="AB370" s="42" t="s">
        <v>1213</v>
      </c>
      <c r="AC370" s="42" t="s">
        <v>929</v>
      </c>
      <c r="AD370" s="86" t="s">
        <v>276</v>
      </c>
      <c r="AE370" s="86">
        <v>0.01</v>
      </c>
      <c r="AF370" s="86" t="s">
        <v>854</v>
      </c>
      <c r="AG370" s="86">
        <v>0.01</v>
      </c>
      <c r="AH370" s="86">
        <v>0.05</v>
      </c>
      <c r="AI370" s="86">
        <v>0.01</v>
      </c>
      <c r="AJ370" s="86" t="s">
        <v>854</v>
      </c>
      <c r="AK370" s="86">
        <v>1E-3</v>
      </c>
      <c r="AL370" s="86" t="s">
        <v>854</v>
      </c>
      <c r="AM370" s="86">
        <v>5.0000000000000001E-3</v>
      </c>
      <c r="AN370" s="86">
        <v>1E-3</v>
      </c>
      <c r="AO370" s="86" t="s">
        <v>854</v>
      </c>
      <c r="AP370" s="86" t="s">
        <v>818</v>
      </c>
      <c r="AQ370" s="72">
        <v>10</v>
      </c>
      <c r="AR370" s="72">
        <v>0.01</v>
      </c>
      <c r="AS370" s="72">
        <v>10</v>
      </c>
      <c r="AT370" s="72">
        <v>0.05</v>
      </c>
      <c r="AU370" s="55">
        <v>100</v>
      </c>
      <c r="AV370" s="55">
        <v>1E-3</v>
      </c>
      <c r="AW370" s="55">
        <v>100</v>
      </c>
      <c r="AX370" s="55">
        <v>1E-3</v>
      </c>
      <c r="AY370" s="48" t="s">
        <v>790</v>
      </c>
      <c r="AZ370" s="48" t="s">
        <v>791</v>
      </c>
      <c r="BA370" s="44" t="s">
        <v>790</v>
      </c>
      <c r="BB370" s="44" t="s">
        <v>791</v>
      </c>
      <c r="BC370" s="57" t="s">
        <v>790</v>
      </c>
      <c r="BD370" s="57" t="s">
        <v>1058</v>
      </c>
      <c r="BE370" s="57" t="s">
        <v>1058</v>
      </c>
      <c r="BF370" s="57" t="s">
        <v>1058</v>
      </c>
      <c r="BG370" s="61">
        <v>100</v>
      </c>
      <c r="BH370" s="61">
        <v>1200</v>
      </c>
      <c r="BI370" s="61" t="s">
        <v>791</v>
      </c>
      <c r="BJ370" s="61" t="s">
        <v>791</v>
      </c>
      <c r="BK370" s="65" t="s">
        <v>790</v>
      </c>
      <c r="BL370" s="65">
        <v>0.1</v>
      </c>
      <c r="BM370" s="66" t="s">
        <v>1140</v>
      </c>
      <c r="BN370" s="66" t="s">
        <v>1517</v>
      </c>
    </row>
    <row r="371" spans="1:66" ht="35.1" customHeight="1" x14ac:dyDescent="0.2">
      <c r="A371" s="33" t="s">
        <v>1189</v>
      </c>
      <c r="B371" s="125"/>
      <c r="C371" s="33" t="s">
        <v>1188</v>
      </c>
      <c r="D371" s="33" t="s">
        <v>1473</v>
      </c>
      <c r="E371" s="126">
        <v>6390</v>
      </c>
      <c r="F371" s="22"/>
      <c r="G371" s="22"/>
      <c r="H371" s="22"/>
      <c r="I371" s="22"/>
      <c r="J371" s="142">
        <v>68</v>
      </c>
      <c r="K371" s="142" t="s">
        <v>687</v>
      </c>
      <c r="L371" s="142"/>
      <c r="M371" s="142"/>
      <c r="N371" s="165" t="s">
        <v>276</v>
      </c>
      <c r="O371" s="22"/>
      <c r="P371" s="22"/>
      <c r="Q371" s="22"/>
      <c r="R371" s="98"/>
      <c r="S371" s="98" t="s">
        <v>1261</v>
      </c>
      <c r="T371" s="98" t="str">
        <f>IF(J371&lt;&gt;"","Etat chimique",IFERROR(VLOOKUP(A371,'[1]Compil Arr.Eval+Surv'!$C$2:$M$187,11,FALSE),""))</f>
        <v>Etat chimique</v>
      </c>
      <c r="U371" s="39">
        <v>0.04</v>
      </c>
      <c r="V371" s="39">
        <v>4.0000000000000001E-3</v>
      </c>
      <c r="W371" s="39">
        <v>0.77</v>
      </c>
      <c r="X371" s="39">
        <v>7.6999999999999999E-2</v>
      </c>
      <c r="Y371" s="39" t="s">
        <v>818</v>
      </c>
      <c r="Z371" s="39" t="s">
        <v>790</v>
      </c>
      <c r="AA371" s="42" t="s">
        <v>1522</v>
      </c>
      <c r="AB371" s="42" t="s">
        <v>1213</v>
      </c>
      <c r="AC371" s="42" t="s">
        <v>929</v>
      </c>
      <c r="AD371" s="86" t="s">
        <v>276</v>
      </c>
      <c r="AE371" s="86">
        <v>0.04</v>
      </c>
      <c r="AF371" s="86" t="s">
        <v>854</v>
      </c>
      <c r="AG371" s="86">
        <v>0.04</v>
      </c>
      <c r="AH371" s="86">
        <v>0.77</v>
      </c>
      <c r="AI371" s="86">
        <v>0.04</v>
      </c>
      <c r="AJ371" s="86" t="s">
        <v>854</v>
      </c>
      <c r="AK371" s="86">
        <v>4.0000000000000001E-3</v>
      </c>
      <c r="AL371" s="86" t="s">
        <v>854</v>
      </c>
      <c r="AM371" s="86">
        <v>7.6999999999999999E-2</v>
      </c>
      <c r="AN371" s="86">
        <v>4.0000000000000001E-3</v>
      </c>
      <c r="AO371" s="86" t="s">
        <v>854</v>
      </c>
      <c r="AP371" s="86" t="s">
        <v>818</v>
      </c>
      <c r="AQ371" s="72">
        <v>10</v>
      </c>
      <c r="AR371" s="72">
        <v>0.04</v>
      </c>
      <c r="AS371" s="72">
        <v>10</v>
      </c>
      <c r="AT371" s="72">
        <v>0.77</v>
      </c>
      <c r="AU371" s="55">
        <v>100</v>
      </c>
      <c r="AV371" s="55">
        <v>4.0000000000000001E-3</v>
      </c>
      <c r="AW371" s="55">
        <v>100</v>
      </c>
      <c r="AX371" s="55">
        <v>7.6999999999999999E-2</v>
      </c>
      <c r="AY371" s="48" t="s">
        <v>790</v>
      </c>
      <c r="AZ371" s="48" t="s">
        <v>791</v>
      </c>
      <c r="BA371" s="44" t="s">
        <v>790</v>
      </c>
      <c r="BB371" s="44" t="s">
        <v>791</v>
      </c>
      <c r="BC371" s="57" t="s">
        <v>790</v>
      </c>
      <c r="BD371" s="57" t="s">
        <v>1058</v>
      </c>
      <c r="BE371" s="57" t="s">
        <v>1058</v>
      </c>
      <c r="BF371" s="57" t="s">
        <v>1058</v>
      </c>
      <c r="BG371" s="61">
        <v>100</v>
      </c>
      <c r="BH371" s="61">
        <v>740</v>
      </c>
      <c r="BI371" s="61" t="s">
        <v>791</v>
      </c>
      <c r="BJ371" s="61" t="s">
        <v>791</v>
      </c>
      <c r="BK371" s="65" t="s">
        <v>790</v>
      </c>
      <c r="BL371" s="65">
        <v>0.1</v>
      </c>
      <c r="BM371" s="66" t="s">
        <v>1140</v>
      </c>
      <c r="BN371" s="66" t="s">
        <v>1517</v>
      </c>
    </row>
    <row r="372" spans="1:66" ht="35.1" customHeight="1" x14ac:dyDescent="0.2">
      <c r="A372" s="33" t="s">
        <v>222</v>
      </c>
      <c r="B372" s="125"/>
      <c r="C372" s="33" t="s">
        <v>158</v>
      </c>
      <c r="D372" s="33" t="s">
        <v>158</v>
      </c>
      <c r="E372" s="126">
        <v>1373</v>
      </c>
      <c r="F372" s="22"/>
      <c r="G372" s="22"/>
      <c r="H372" s="22"/>
      <c r="I372" s="22"/>
      <c r="J372" s="142"/>
      <c r="K372" s="142"/>
      <c r="L372" s="142"/>
      <c r="M372" s="142"/>
      <c r="N372" s="165"/>
      <c r="O372" s="22"/>
      <c r="P372" s="22"/>
      <c r="Q372" s="22" t="str">
        <f>IFERROR(VLOOKUP(A372,'[1]Compil Arr.Eval+Surv'!$C$2:$M$187,11,FALSE),"")</f>
        <v/>
      </c>
      <c r="R372" s="98"/>
      <c r="S372" s="98"/>
      <c r="T372" s="98" t="str">
        <f>IF(J372&lt;&gt;"","Etat chimique",IFERROR(VLOOKUP(A372,'[1]Compil Arr.Eval+Surv'!$C$2:$M$187,11,FALSE),""))</f>
        <v/>
      </c>
      <c r="U372" s="39" t="s">
        <v>790</v>
      </c>
      <c r="V372" s="39" t="s">
        <v>790</v>
      </c>
      <c r="W372" s="39" t="s">
        <v>790</v>
      </c>
      <c r="X372" s="39" t="s">
        <v>790</v>
      </c>
      <c r="Y372" s="39" t="s">
        <v>790</v>
      </c>
      <c r="Z372" s="39" t="s">
        <v>790</v>
      </c>
      <c r="AA372" s="42" t="s">
        <v>1259</v>
      </c>
      <c r="AB372" s="42" t="s">
        <v>921</v>
      </c>
      <c r="AC372" s="42" t="s">
        <v>776</v>
      </c>
      <c r="AD372" s="86" t="s">
        <v>276</v>
      </c>
      <c r="AE372" s="86" t="s">
        <v>791</v>
      </c>
      <c r="AF372" s="86" t="s">
        <v>790</v>
      </c>
      <c r="AG372" s="86" t="s">
        <v>791</v>
      </c>
      <c r="AH372" s="86" t="s">
        <v>791</v>
      </c>
      <c r="AI372" s="86" t="s">
        <v>275</v>
      </c>
      <c r="AJ372" s="86" t="s">
        <v>790</v>
      </c>
      <c r="AK372" s="86" t="s">
        <v>791</v>
      </c>
      <c r="AL372" s="86" t="s">
        <v>790</v>
      </c>
      <c r="AM372" s="86" t="s">
        <v>791</v>
      </c>
      <c r="AN372" s="86" t="s">
        <v>275</v>
      </c>
      <c r="AO372" s="86" t="s">
        <v>790</v>
      </c>
      <c r="AP372" s="86" t="s">
        <v>818</v>
      </c>
      <c r="AQ372" s="72">
        <v>1000</v>
      </c>
      <c r="AR372" s="72">
        <v>2</v>
      </c>
      <c r="AS372" s="72" t="s">
        <v>790</v>
      </c>
      <c r="AT372" s="72" t="s">
        <v>791</v>
      </c>
      <c r="AU372" s="55" t="s">
        <v>790</v>
      </c>
      <c r="AV372" s="55" t="s">
        <v>791</v>
      </c>
      <c r="AW372" s="55" t="s">
        <v>790</v>
      </c>
      <c r="AX372" s="55" t="s">
        <v>791</v>
      </c>
      <c r="AY372" s="48" t="s">
        <v>789</v>
      </c>
      <c r="AZ372" s="48" t="s">
        <v>275</v>
      </c>
      <c r="BA372" s="44" t="s">
        <v>789</v>
      </c>
      <c r="BB372" s="44" t="s">
        <v>275</v>
      </c>
      <c r="BC372" s="57" t="s">
        <v>790</v>
      </c>
      <c r="BD372" s="57" t="s">
        <v>791</v>
      </c>
      <c r="BE372" s="57" t="s">
        <v>791</v>
      </c>
      <c r="BF372" s="57" t="s">
        <v>791</v>
      </c>
      <c r="BG372" s="61" t="s">
        <v>790</v>
      </c>
      <c r="BH372" s="61" t="s">
        <v>791</v>
      </c>
      <c r="BI372" s="61" t="s">
        <v>791</v>
      </c>
      <c r="BJ372" s="61" t="s">
        <v>791</v>
      </c>
      <c r="BK372" s="65" t="s">
        <v>790</v>
      </c>
      <c r="BL372" s="65" t="s">
        <v>792</v>
      </c>
      <c r="BM372" s="66" t="s">
        <v>276</v>
      </c>
      <c r="BN372" s="66"/>
    </row>
    <row r="373" spans="1:66" ht="35.1" customHeight="1" x14ac:dyDescent="0.2">
      <c r="A373" s="33" t="s">
        <v>397</v>
      </c>
      <c r="B373" s="125"/>
      <c r="C373" s="33" t="s">
        <v>398</v>
      </c>
      <c r="D373" s="33" t="s">
        <v>1470</v>
      </c>
      <c r="E373" s="126">
        <v>1278</v>
      </c>
      <c r="F373" s="22"/>
      <c r="G373" s="22"/>
      <c r="H373" s="22"/>
      <c r="I373" s="22"/>
      <c r="J373" s="142"/>
      <c r="K373" s="142"/>
      <c r="L373" s="142"/>
      <c r="M373" s="142"/>
      <c r="N373" s="165"/>
      <c r="O373" s="22"/>
      <c r="P373" s="22" t="s">
        <v>633</v>
      </c>
      <c r="Q373" s="22" t="str">
        <f>IFERROR(VLOOKUP(A373,'[1]Compil Arr.Eval+Surv'!$C$2:$M$187,11,FALSE),"")</f>
        <v>PSEE &amp; SPAS Cat. A</v>
      </c>
      <c r="R373" s="98"/>
      <c r="S373" s="98"/>
      <c r="T373" s="98" t="str">
        <f>IF(J373&lt;&gt;"","Etat chimique",IFERROR(VLOOKUP(A373,'[1]Compil Arr.Eval+Surv'!$C$2:$M$187,11,FALSE),""))</f>
        <v>PSEE &amp; SPAS Cat. A</v>
      </c>
      <c r="U373" s="39" t="s">
        <v>790</v>
      </c>
      <c r="V373" s="39" t="s">
        <v>790</v>
      </c>
      <c r="W373" s="39" t="s">
        <v>790</v>
      </c>
      <c r="X373" s="39" t="s">
        <v>790</v>
      </c>
      <c r="Y373" s="39" t="s">
        <v>790</v>
      </c>
      <c r="Z373" s="39">
        <f>AI373</f>
        <v>74</v>
      </c>
      <c r="AA373" s="42" t="s">
        <v>1100</v>
      </c>
      <c r="AB373" s="42" t="s">
        <v>914</v>
      </c>
      <c r="AC373" s="42">
        <v>40002</v>
      </c>
      <c r="AD373" s="86" t="s">
        <v>276</v>
      </c>
      <c r="AE373" s="86">
        <v>54</v>
      </c>
      <c r="AF373" s="86" t="s">
        <v>1234</v>
      </c>
      <c r="AG373" s="86">
        <v>54</v>
      </c>
      <c r="AH373" s="86">
        <v>74</v>
      </c>
      <c r="AI373" s="86">
        <v>74</v>
      </c>
      <c r="AJ373" s="86" t="s">
        <v>854</v>
      </c>
      <c r="AK373" s="86" t="s">
        <v>791</v>
      </c>
      <c r="AL373" s="86" t="s">
        <v>790</v>
      </c>
      <c r="AM373" s="86" t="s">
        <v>791</v>
      </c>
      <c r="AN373" s="86" t="s">
        <v>275</v>
      </c>
      <c r="AO373" s="86" t="s">
        <v>790</v>
      </c>
      <c r="AP373" s="86" t="s">
        <v>818</v>
      </c>
      <c r="AQ373" s="72">
        <v>10</v>
      </c>
      <c r="AR373" s="72">
        <v>74</v>
      </c>
      <c r="AS373" s="72" t="s">
        <v>834</v>
      </c>
      <c r="AT373" s="72">
        <v>74</v>
      </c>
      <c r="AU373" s="55" t="s">
        <v>790</v>
      </c>
      <c r="AV373" s="55" t="s">
        <v>791</v>
      </c>
      <c r="AW373" s="55" t="s">
        <v>790</v>
      </c>
      <c r="AX373" s="55" t="s">
        <v>791</v>
      </c>
      <c r="AY373" s="48" t="s">
        <v>789</v>
      </c>
      <c r="AZ373" s="48">
        <v>1576</v>
      </c>
      <c r="BA373" s="44" t="s">
        <v>790</v>
      </c>
      <c r="BB373" s="44" t="s">
        <v>791</v>
      </c>
      <c r="BC373" s="57">
        <v>90</v>
      </c>
      <c r="BD373" s="57">
        <v>26444</v>
      </c>
      <c r="BE373" s="57">
        <v>294</v>
      </c>
      <c r="BF373" s="57">
        <v>294</v>
      </c>
      <c r="BG373" s="61">
        <v>3000</v>
      </c>
      <c r="BH373" s="61">
        <v>4870</v>
      </c>
      <c r="BI373" s="61">
        <v>54</v>
      </c>
      <c r="BJ373" s="61">
        <v>54</v>
      </c>
      <c r="BK373" s="65">
        <v>3000</v>
      </c>
      <c r="BL373" s="65">
        <v>280</v>
      </c>
      <c r="BM373" s="66" t="s">
        <v>1156</v>
      </c>
      <c r="BN373" s="66"/>
    </row>
    <row r="374" spans="1:66" ht="35.1" customHeight="1" x14ac:dyDescent="0.2">
      <c r="A374" s="33" t="s">
        <v>631</v>
      </c>
      <c r="B374" s="125"/>
      <c r="C374" s="33" t="s">
        <v>632</v>
      </c>
      <c r="D374" s="33" t="s">
        <v>632</v>
      </c>
      <c r="E374" s="126">
        <v>2920</v>
      </c>
      <c r="F374" s="22">
        <v>5</v>
      </c>
      <c r="G374" s="22" t="s">
        <v>687</v>
      </c>
      <c r="H374" s="22">
        <v>5</v>
      </c>
      <c r="I374" s="22" t="s">
        <v>687</v>
      </c>
      <c r="J374" s="142">
        <v>5</v>
      </c>
      <c r="K374" s="142" t="s">
        <v>687</v>
      </c>
      <c r="L374" s="142" t="s">
        <v>1227</v>
      </c>
      <c r="M374" s="142" t="s">
        <v>1228</v>
      </c>
      <c r="N374" s="165" t="s">
        <v>1536</v>
      </c>
      <c r="O374" s="22" t="s">
        <v>634</v>
      </c>
      <c r="P374" s="22" t="s">
        <v>634</v>
      </c>
      <c r="Q374" s="22" t="str">
        <f>IFERROR(VLOOKUP(A374,'[1]Compil Arr.Eval+Surv'!$C$2:$M$187,11,FALSE),"")</f>
        <v/>
      </c>
      <c r="R374" s="98"/>
      <c r="S374" s="98" t="s">
        <v>1114</v>
      </c>
      <c r="T374" s="98" t="str">
        <f>IF(J374&lt;&gt;"","Etat chimique",IFERROR(VLOOKUP(A374,'[1]Compil Arr.Eval+Surv'!$C$2:$M$187,11,FALSE),""))</f>
        <v>Etat chimique</v>
      </c>
      <c r="U374" s="39" t="s">
        <v>826</v>
      </c>
      <c r="V374" s="39" t="s">
        <v>826</v>
      </c>
      <c r="W374" s="39" t="s">
        <v>826</v>
      </c>
      <c r="X374" s="39" t="s">
        <v>826</v>
      </c>
      <c r="Y374" s="39" t="s">
        <v>826</v>
      </c>
      <c r="Z374" s="39" t="s">
        <v>790</v>
      </c>
      <c r="AA374" s="42" t="s">
        <v>1522</v>
      </c>
      <c r="AB374" s="42" t="s">
        <v>1154</v>
      </c>
      <c r="AC374" s="42" t="s">
        <v>929</v>
      </c>
      <c r="AD374" s="86" t="s">
        <v>1233</v>
      </c>
      <c r="AE374" s="86" t="s">
        <v>826</v>
      </c>
      <c r="AF374" s="86" t="s">
        <v>826</v>
      </c>
      <c r="AG374" s="86" t="s">
        <v>826</v>
      </c>
      <c r="AH374" s="86" t="s">
        <v>826</v>
      </c>
      <c r="AI374" s="86" t="s">
        <v>826</v>
      </c>
      <c r="AJ374" s="86" t="s">
        <v>826</v>
      </c>
      <c r="AK374" s="86" t="s">
        <v>826</v>
      </c>
      <c r="AL374" s="86" t="s">
        <v>826</v>
      </c>
      <c r="AM374" s="86" t="s">
        <v>826</v>
      </c>
      <c r="AN374" s="86" t="s">
        <v>826</v>
      </c>
      <c r="AO374" s="86" t="s">
        <v>826</v>
      </c>
      <c r="AP374" s="86" t="s">
        <v>826</v>
      </c>
      <c r="AQ374" s="72" t="s">
        <v>826</v>
      </c>
      <c r="AR374" s="72" t="s">
        <v>826</v>
      </c>
      <c r="AS374" s="72" t="s">
        <v>826</v>
      </c>
      <c r="AT374" s="72" t="s">
        <v>826</v>
      </c>
      <c r="AU374" s="55" t="s">
        <v>826</v>
      </c>
      <c r="AV374" s="55" t="s">
        <v>826</v>
      </c>
      <c r="AW374" s="55" t="s">
        <v>826</v>
      </c>
      <c r="AX374" s="55" t="s">
        <v>826</v>
      </c>
      <c r="AY374" s="48" t="s">
        <v>826</v>
      </c>
      <c r="AZ374" s="48" t="s">
        <v>826</v>
      </c>
      <c r="BA374" s="44" t="s">
        <v>826</v>
      </c>
      <c r="BB374" s="44" t="s">
        <v>826</v>
      </c>
      <c r="BC374" s="57" t="s">
        <v>826</v>
      </c>
      <c r="BD374" s="57" t="s">
        <v>826</v>
      </c>
      <c r="BE374" s="57" t="s">
        <v>826</v>
      </c>
      <c r="BF374" s="57" t="s">
        <v>826</v>
      </c>
      <c r="BG374" s="61" t="s">
        <v>826</v>
      </c>
      <c r="BH374" s="61" t="s">
        <v>826</v>
      </c>
      <c r="BI374" s="61" t="s">
        <v>826</v>
      </c>
      <c r="BJ374" s="61" t="s">
        <v>826</v>
      </c>
      <c r="BK374" s="65" t="s">
        <v>826</v>
      </c>
      <c r="BL374" s="65" t="s">
        <v>826</v>
      </c>
      <c r="BM374" s="66" t="s">
        <v>826</v>
      </c>
      <c r="BN374" s="66"/>
    </row>
    <row r="375" spans="1:66" ht="35.1" customHeight="1" x14ac:dyDescent="0.2">
      <c r="A375" s="33" t="s">
        <v>769</v>
      </c>
      <c r="B375" s="125"/>
      <c r="C375" s="33" t="s">
        <v>768</v>
      </c>
      <c r="D375" s="33" t="s">
        <v>768</v>
      </c>
      <c r="E375" s="126"/>
      <c r="F375" s="22"/>
      <c r="G375" s="22"/>
      <c r="H375" s="22"/>
      <c r="I375" s="22"/>
      <c r="J375" s="142"/>
      <c r="K375" s="142"/>
      <c r="L375" s="142"/>
      <c r="M375" s="142"/>
      <c r="N375" s="165"/>
      <c r="O375" s="22"/>
      <c r="P375" s="22"/>
      <c r="Q375" s="22" t="str">
        <f>IFERROR(VLOOKUP(A375,'[1]Compil Arr.Eval+Surv'!$C$2:$M$187,11,FALSE),"")</f>
        <v/>
      </c>
      <c r="R375" s="98"/>
      <c r="S375" s="98"/>
      <c r="T375" s="98" t="str">
        <f>IF(J375&lt;&gt;"","Etat chimique",IFERROR(VLOOKUP(A375,'[1]Compil Arr.Eval+Surv'!$C$2:$M$187,11,FALSE),""))</f>
        <v/>
      </c>
      <c r="U375" s="39" t="s">
        <v>790</v>
      </c>
      <c r="V375" s="39" t="s">
        <v>790</v>
      </c>
      <c r="W375" s="39" t="s">
        <v>790</v>
      </c>
      <c r="X375" s="39" t="s">
        <v>790</v>
      </c>
      <c r="Y375" s="39" t="s">
        <v>790</v>
      </c>
      <c r="Z375" s="39" t="s">
        <v>790</v>
      </c>
      <c r="AA375" s="42" t="s">
        <v>928</v>
      </c>
      <c r="AB375" s="42" t="s">
        <v>920</v>
      </c>
      <c r="AC375" s="42">
        <v>41824</v>
      </c>
      <c r="AD375" s="86" t="s">
        <v>276</v>
      </c>
      <c r="AE375" s="86">
        <v>62</v>
      </c>
      <c r="AF375" s="86" t="s">
        <v>854</v>
      </c>
      <c r="AG375" s="86">
        <v>0.1</v>
      </c>
      <c r="AH375" s="86">
        <v>120</v>
      </c>
      <c r="AI375" s="86">
        <v>62</v>
      </c>
      <c r="AJ375" s="86" t="s">
        <v>854</v>
      </c>
      <c r="AK375" s="86">
        <v>6.2</v>
      </c>
      <c r="AL375" s="86" t="s">
        <v>854</v>
      </c>
      <c r="AM375" s="86">
        <v>12</v>
      </c>
      <c r="AN375" s="86">
        <v>6.2</v>
      </c>
      <c r="AO375" s="86" t="s">
        <v>854</v>
      </c>
      <c r="AP375" s="86" t="s">
        <v>818</v>
      </c>
      <c r="AQ375" s="72">
        <v>50</v>
      </c>
      <c r="AR375" s="72">
        <v>62</v>
      </c>
      <c r="AS375" s="72">
        <v>100</v>
      </c>
      <c r="AT375" s="72">
        <v>120</v>
      </c>
      <c r="AU375" s="55">
        <v>500</v>
      </c>
      <c r="AV375" s="55">
        <v>6.2</v>
      </c>
      <c r="AW375" s="55">
        <v>1000</v>
      </c>
      <c r="AX375" s="55">
        <v>12</v>
      </c>
      <c r="AY375" s="48" t="s">
        <v>789</v>
      </c>
      <c r="AZ375" s="48">
        <v>407.03</v>
      </c>
      <c r="BA375" s="44" t="s">
        <v>789</v>
      </c>
      <c r="BB375" s="44">
        <v>40.703000000000003</v>
      </c>
      <c r="BC375" s="57">
        <v>90</v>
      </c>
      <c r="BD375" s="57">
        <v>2700</v>
      </c>
      <c r="BE375" s="57">
        <v>850</v>
      </c>
      <c r="BF375" s="57">
        <v>850</v>
      </c>
      <c r="BG375" s="61">
        <v>1000</v>
      </c>
      <c r="BH375" s="61">
        <v>1217</v>
      </c>
      <c r="BI375" s="61">
        <v>385</v>
      </c>
      <c r="BJ375" s="61">
        <v>385</v>
      </c>
      <c r="BK375" s="65" t="s">
        <v>790</v>
      </c>
      <c r="BL375" s="65">
        <v>0.1</v>
      </c>
      <c r="BM375" s="66" t="s">
        <v>1140</v>
      </c>
      <c r="BN375" s="66" t="s">
        <v>1517</v>
      </c>
    </row>
    <row r="376" spans="1:66" ht="35.1" customHeight="1" x14ac:dyDescent="0.2">
      <c r="A376" s="33" t="s">
        <v>218</v>
      </c>
      <c r="B376" s="125"/>
      <c r="C376" s="33" t="s">
        <v>154</v>
      </c>
      <c r="D376" s="33" t="s">
        <v>154</v>
      </c>
      <c r="E376" s="126">
        <v>1657</v>
      </c>
      <c r="F376" s="22"/>
      <c r="G376" s="22"/>
      <c r="H376" s="22"/>
      <c r="I376" s="22"/>
      <c r="J376" s="142"/>
      <c r="K376" s="142"/>
      <c r="L376" s="142"/>
      <c r="M376" s="142"/>
      <c r="N376" s="165"/>
      <c r="O376" s="22"/>
      <c r="P376" s="22"/>
      <c r="Q376" s="22" t="str">
        <f>IFERROR(VLOOKUP(A376,'[1]Compil Arr.Eval+Surv'!$C$2:$M$187,11,FALSE),"")</f>
        <v/>
      </c>
      <c r="R376" s="98"/>
      <c r="S376" s="98"/>
      <c r="T376" s="98" t="str">
        <f>IF(J376&lt;&gt;"","Etat chimique",IFERROR(VLOOKUP(A376,'[1]Compil Arr.Eval+Surv'!$C$2:$M$187,11,FALSE),""))</f>
        <v/>
      </c>
      <c r="U376" s="39" t="s">
        <v>790</v>
      </c>
      <c r="V376" s="39" t="s">
        <v>790</v>
      </c>
      <c r="W376" s="39" t="s">
        <v>790</v>
      </c>
      <c r="X376" s="39" t="s">
        <v>790</v>
      </c>
      <c r="Y376" s="39" t="s">
        <v>790</v>
      </c>
      <c r="Z376" s="39" t="s">
        <v>790</v>
      </c>
      <c r="AA376" s="42" t="s">
        <v>1259</v>
      </c>
      <c r="AB376" s="42" t="s">
        <v>921</v>
      </c>
      <c r="AC376" s="42" t="s">
        <v>779</v>
      </c>
      <c r="AD376" s="86" t="s">
        <v>276</v>
      </c>
      <c r="AE376" s="86" t="s">
        <v>791</v>
      </c>
      <c r="AF376" s="86" t="s">
        <v>790</v>
      </c>
      <c r="AG376" s="86" t="s">
        <v>791</v>
      </c>
      <c r="AH376" s="86" t="s">
        <v>791</v>
      </c>
      <c r="AI376" s="86" t="s">
        <v>275</v>
      </c>
      <c r="AJ376" s="86" t="s">
        <v>790</v>
      </c>
      <c r="AK376" s="86" t="s">
        <v>791</v>
      </c>
      <c r="AL376" s="86" t="s">
        <v>790</v>
      </c>
      <c r="AM376" s="86" t="s">
        <v>791</v>
      </c>
      <c r="AN376" s="86" t="s">
        <v>275</v>
      </c>
      <c r="AO376" s="86" t="s">
        <v>790</v>
      </c>
      <c r="AP376" s="86" t="s">
        <v>818</v>
      </c>
      <c r="AQ376" s="72">
        <v>10</v>
      </c>
      <c r="AR376" s="72">
        <v>0.03</v>
      </c>
      <c r="AS376" s="72" t="s">
        <v>790</v>
      </c>
      <c r="AT376" s="72" t="s">
        <v>791</v>
      </c>
      <c r="AU376" s="55" t="s">
        <v>790</v>
      </c>
      <c r="AV376" s="55" t="s">
        <v>791</v>
      </c>
      <c r="AW376" s="55" t="s">
        <v>790</v>
      </c>
      <c r="AX376" s="55" t="s">
        <v>791</v>
      </c>
      <c r="AY376" s="48" t="s">
        <v>789</v>
      </c>
      <c r="AZ376" s="48" t="s">
        <v>275</v>
      </c>
      <c r="BA376" s="44" t="s">
        <v>789</v>
      </c>
      <c r="BB376" s="44" t="s">
        <v>275</v>
      </c>
      <c r="BC376" s="57" t="s">
        <v>790</v>
      </c>
      <c r="BD376" s="57" t="s">
        <v>791</v>
      </c>
      <c r="BE376" s="57" t="s">
        <v>791</v>
      </c>
      <c r="BF376" s="57" t="s">
        <v>791</v>
      </c>
      <c r="BG376" s="61" t="s">
        <v>790</v>
      </c>
      <c r="BH376" s="61" t="s">
        <v>791</v>
      </c>
      <c r="BI376" s="61" t="s">
        <v>791</v>
      </c>
      <c r="BJ376" s="61" t="s">
        <v>791</v>
      </c>
      <c r="BK376" s="65" t="s">
        <v>790</v>
      </c>
      <c r="BL376" s="65" t="s">
        <v>792</v>
      </c>
      <c r="BM376" s="66" t="s">
        <v>276</v>
      </c>
      <c r="BN376" s="66"/>
    </row>
    <row r="377" spans="1:66" ht="35.1" customHeight="1" x14ac:dyDescent="0.2">
      <c r="A377" s="33" t="s">
        <v>252</v>
      </c>
      <c r="B377" s="125"/>
      <c r="C377" s="33" t="s">
        <v>666</v>
      </c>
      <c r="D377" s="33" t="s">
        <v>1479</v>
      </c>
      <c r="E377" s="126">
        <v>1820</v>
      </c>
      <c r="F377" s="22">
        <v>30</v>
      </c>
      <c r="G377" s="22" t="s">
        <v>431</v>
      </c>
      <c r="H377" s="22">
        <v>30</v>
      </c>
      <c r="I377" s="22" t="s">
        <v>431</v>
      </c>
      <c r="J377" s="142">
        <v>30</v>
      </c>
      <c r="K377" s="142" t="s">
        <v>431</v>
      </c>
      <c r="L377" s="142" t="s">
        <v>1227</v>
      </c>
      <c r="M377" s="142" t="s">
        <v>1228</v>
      </c>
      <c r="N377" s="165" t="s">
        <v>1534</v>
      </c>
      <c r="O377" s="22" t="s">
        <v>634</v>
      </c>
      <c r="P377" s="22" t="s">
        <v>634</v>
      </c>
      <c r="Q377" s="22" t="str">
        <f>IFERROR(VLOOKUP(A377,'[1]Compil Arr.Eval+Surv'!$C$2:$M$187,11,FALSE),"")</f>
        <v/>
      </c>
      <c r="R377" s="98"/>
      <c r="S377" s="98" t="s">
        <v>1114</v>
      </c>
      <c r="T377" s="98" t="str">
        <f>IF(J377&lt;&gt;"","Etat chimique",IFERROR(VLOOKUP(A377,'[1]Compil Arr.Eval+Surv'!$C$2:$M$187,11,FALSE),""))</f>
        <v>Etat chimique</v>
      </c>
      <c r="U377" s="39">
        <v>2.0000000000000001E-4</v>
      </c>
      <c r="V377" s="39">
        <v>2.0000000000000001E-4</v>
      </c>
      <c r="W377" s="39">
        <v>1.5E-3</v>
      </c>
      <c r="X377" s="39">
        <v>1.5E-3</v>
      </c>
      <c r="Y377" s="39" t="s">
        <v>1220</v>
      </c>
      <c r="Z377" s="39" t="s">
        <v>790</v>
      </c>
      <c r="AA377" s="42" t="s">
        <v>1522</v>
      </c>
      <c r="AB377" s="42" t="s">
        <v>1221</v>
      </c>
      <c r="AC377" s="42" t="s">
        <v>929</v>
      </c>
      <c r="AD377" s="86" t="s">
        <v>1233</v>
      </c>
      <c r="AE377" s="86">
        <v>2.0000000000000001E-4</v>
      </c>
      <c r="AF377" s="86" t="s">
        <v>854</v>
      </c>
      <c r="AG377" s="86">
        <v>2.0000000000000001E-4</v>
      </c>
      <c r="AH377" s="86">
        <v>1.5E-3</v>
      </c>
      <c r="AI377" s="86">
        <v>2.0000000000000001E-4</v>
      </c>
      <c r="AJ377" s="86" t="s">
        <v>854</v>
      </c>
      <c r="AK377" s="86">
        <v>2.0000000000000001E-4</v>
      </c>
      <c r="AL377" s="86" t="s">
        <v>854</v>
      </c>
      <c r="AM377" s="86">
        <v>1.5E-3</v>
      </c>
      <c r="AN377" s="86">
        <v>2.0000000000000001E-4</v>
      </c>
      <c r="AO377" s="86" t="s">
        <v>854</v>
      </c>
      <c r="AP377" s="86" t="s">
        <v>818</v>
      </c>
      <c r="AQ377" s="72" t="s">
        <v>1219</v>
      </c>
      <c r="AR377" s="72">
        <v>2.0000000000000001E-4</v>
      </c>
      <c r="AS377" s="72">
        <v>10</v>
      </c>
      <c r="AT377" s="72">
        <v>1.5E-3</v>
      </c>
      <c r="AU377" s="55" t="s">
        <v>1219</v>
      </c>
      <c r="AV377" s="55">
        <v>2.0000000000000001E-4</v>
      </c>
      <c r="AW377" s="55">
        <v>10</v>
      </c>
      <c r="AX377" s="55">
        <v>1.5E-3</v>
      </c>
      <c r="AY377" s="48">
        <v>10</v>
      </c>
      <c r="AZ377" s="48">
        <v>1.6</v>
      </c>
      <c r="BA377" s="44">
        <v>10</v>
      </c>
      <c r="BB377" s="44">
        <v>1.6</v>
      </c>
      <c r="BC377" s="57">
        <v>30</v>
      </c>
      <c r="BD377" s="57">
        <v>230</v>
      </c>
      <c r="BE377" s="57">
        <v>3.7999999999999999E-2</v>
      </c>
      <c r="BF377" s="57">
        <v>3.7999999999999999E-2</v>
      </c>
      <c r="BG377" s="61">
        <v>100</v>
      </c>
      <c r="BH377" s="61">
        <v>15.2</v>
      </c>
      <c r="BI377" s="61">
        <v>2.5000000000000001E-3</v>
      </c>
      <c r="BJ377" s="61">
        <v>2.5000000000000001E-3</v>
      </c>
      <c r="BK377" s="65" t="s">
        <v>790</v>
      </c>
      <c r="BL377" s="65" t="s">
        <v>791</v>
      </c>
      <c r="BM377" s="66" t="s">
        <v>790</v>
      </c>
      <c r="BN377" s="66"/>
    </row>
    <row r="378" spans="1:66" ht="35.1" customHeight="1" x14ac:dyDescent="0.2">
      <c r="A378" s="33" t="s">
        <v>401</v>
      </c>
      <c r="B378" s="125"/>
      <c r="C378" s="33" t="s">
        <v>402</v>
      </c>
      <c r="D378" s="33" t="s">
        <v>402</v>
      </c>
      <c r="E378" s="126">
        <v>1287</v>
      </c>
      <c r="F378" s="22"/>
      <c r="G378" s="22"/>
      <c r="H378" s="22"/>
      <c r="I378" s="22"/>
      <c r="J378" s="142"/>
      <c r="K378" s="142"/>
      <c r="L378" s="142"/>
      <c r="M378" s="142"/>
      <c r="N378" s="165"/>
      <c r="O378" s="22"/>
      <c r="P378" s="22"/>
      <c r="Q378" s="22" t="str">
        <f>IFERROR(VLOOKUP(A378,'[1]Compil Arr.Eval+Surv'!$C$2:$M$187,11,FALSE),"")</f>
        <v/>
      </c>
      <c r="R378" s="98"/>
      <c r="S378" s="98"/>
      <c r="T378" s="98" t="str">
        <f>IF(J378&lt;&gt;"","Etat chimique",IFERROR(VLOOKUP(A378,'[1]Compil Arr.Eval+Surv'!$C$2:$M$187,11,FALSE),""))</f>
        <v/>
      </c>
      <c r="U378" s="39" t="s">
        <v>790</v>
      </c>
      <c r="V378" s="39" t="s">
        <v>790</v>
      </c>
      <c r="W378" s="39" t="s">
        <v>790</v>
      </c>
      <c r="X378" s="39" t="s">
        <v>790</v>
      </c>
      <c r="Y378" s="39" t="s">
        <v>790</v>
      </c>
      <c r="Z378" s="39" t="s">
        <v>790</v>
      </c>
      <c r="AA378" s="42" t="s">
        <v>928</v>
      </c>
      <c r="AB378" s="42" t="s">
        <v>914</v>
      </c>
      <c r="AC378" s="42">
        <v>40088</v>
      </c>
      <c r="AD378" s="86" t="s">
        <v>276</v>
      </c>
      <c r="AE378" s="86">
        <v>6.0000000000000006E-4</v>
      </c>
      <c r="AF378" s="86" t="s">
        <v>854</v>
      </c>
      <c r="AG378" s="86">
        <v>6.0000000000000006E-4</v>
      </c>
      <c r="AH378" s="86">
        <v>1.7999999999999999E-2</v>
      </c>
      <c r="AI378" s="86">
        <v>6.0000000000000006E-4</v>
      </c>
      <c r="AJ378" s="86" t="s">
        <v>854</v>
      </c>
      <c r="AK378" s="86" t="s">
        <v>791</v>
      </c>
      <c r="AL378" s="86" t="s">
        <v>790</v>
      </c>
      <c r="AM378" s="86" t="s">
        <v>791</v>
      </c>
      <c r="AN378" s="86" t="s">
        <v>275</v>
      </c>
      <c r="AO378" s="86" t="s">
        <v>790</v>
      </c>
      <c r="AP378" s="86" t="s">
        <v>818</v>
      </c>
      <c r="AQ378" s="72">
        <v>10</v>
      </c>
      <c r="AR378" s="72">
        <v>6.0000000000000006E-4</v>
      </c>
      <c r="AS378" s="72">
        <v>10</v>
      </c>
      <c r="AT378" s="72">
        <v>1.7999999999999999E-2</v>
      </c>
      <c r="AU378" s="55" t="s">
        <v>790</v>
      </c>
      <c r="AV378" s="55" t="s">
        <v>791</v>
      </c>
      <c r="AW378" s="55" t="s">
        <v>790</v>
      </c>
      <c r="AX378" s="55" t="s">
        <v>791</v>
      </c>
      <c r="AY378" s="48" t="s">
        <v>789</v>
      </c>
      <c r="AZ378" s="48">
        <v>1.1400000000000002E-3</v>
      </c>
      <c r="BA378" s="44" t="s">
        <v>789</v>
      </c>
      <c r="BB378" s="44" t="s">
        <v>275</v>
      </c>
      <c r="BC378" s="57">
        <v>30</v>
      </c>
      <c r="BD378" s="57">
        <v>13.3</v>
      </c>
      <c r="BE378" s="57">
        <v>4.15625</v>
      </c>
      <c r="BF378" s="57">
        <v>4.15625</v>
      </c>
      <c r="BG378" s="61">
        <v>100</v>
      </c>
      <c r="BH378" s="61">
        <v>121.74</v>
      </c>
      <c r="BI378" s="61">
        <v>38.043749999999996</v>
      </c>
      <c r="BJ378" s="61">
        <v>38.043749999999996</v>
      </c>
      <c r="BK378" s="65" t="s">
        <v>790</v>
      </c>
      <c r="BL378" s="65">
        <v>0.1</v>
      </c>
      <c r="BM378" s="66" t="s">
        <v>1140</v>
      </c>
      <c r="BN378" s="66" t="s">
        <v>1517</v>
      </c>
    </row>
    <row r="379" spans="1:66" ht="35.1" customHeight="1" x14ac:dyDescent="0.2">
      <c r="A379" s="33" t="s">
        <v>219</v>
      </c>
      <c r="B379" s="125"/>
      <c r="C379" s="33" t="s">
        <v>155</v>
      </c>
      <c r="D379" s="33" t="s">
        <v>1467</v>
      </c>
      <c r="E379" s="126">
        <v>1774</v>
      </c>
      <c r="F379" s="22">
        <v>31</v>
      </c>
      <c r="G379" s="22" t="s">
        <v>687</v>
      </c>
      <c r="H379" s="22">
        <v>31</v>
      </c>
      <c r="I379" s="22" t="s">
        <v>687</v>
      </c>
      <c r="J379" s="142"/>
      <c r="K379" s="142"/>
      <c r="L379" s="142"/>
      <c r="M379" s="142"/>
      <c r="N379" s="165"/>
      <c r="O379" s="22" t="s">
        <v>634</v>
      </c>
      <c r="P379" s="22" t="s">
        <v>634</v>
      </c>
      <c r="Q379" s="22" t="str">
        <f>IFERROR(VLOOKUP(A379,'[1]Compil Arr.Eval+Surv'!$C$2:$M$187,11,FALSE),"")</f>
        <v/>
      </c>
      <c r="R379" s="98"/>
      <c r="S379" s="98" t="s">
        <v>1509</v>
      </c>
      <c r="T379" s="98" t="str">
        <f>IF(J379&lt;&gt;"","Etat chimique",IFERROR(VLOOKUP(A379,'[1]Compil Arr.Eval+Surv'!$C$2:$M$187,11,FALSE),""))</f>
        <v/>
      </c>
      <c r="U379" s="39">
        <v>0.4</v>
      </c>
      <c r="V379" s="39">
        <v>0.4</v>
      </c>
      <c r="W379" s="39" t="s">
        <v>818</v>
      </c>
      <c r="X379" s="39" t="s">
        <v>818</v>
      </c>
      <c r="Y379" s="39" t="s">
        <v>818</v>
      </c>
      <c r="Z379" s="39" t="s">
        <v>790</v>
      </c>
      <c r="AA379" s="42" t="s">
        <v>1523</v>
      </c>
      <c r="AB379" s="42" t="s">
        <v>890</v>
      </c>
      <c r="AC379" s="42" t="s">
        <v>929</v>
      </c>
      <c r="AD379" s="86" t="s">
        <v>276</v>
      </c>
      <c r="AE379" s="86">
        <v>1.83</v>
      </c>
      <c r="AF379" s="86" t="s">
        <v>1234</v>
      </c>
      <c r="AG379" s="86">
        <v>1.83</v>
      </c>
      <c r="AH379" s="86">
        <v>50</v>
      </c>
      <c r="AI379" s="86">
        <v>2</v>
      </c>
      <c r="AJ379" s="86" t="s">
        <v>1211</v>
      </c>
      <c r="AK379" s="86">
        <v>0.4</v>
      </c>
      <c r="AL379" s="86" t="s">
        <v>854</v>
      </c>
      <c r="AM379" s="86">
        <v>50</v>
      </c>
      <c r="AN379" s="86">
        <v>0.4</v>
      </c>
      <c r="AO379" s="86" t="s">
        <v>854</v>
      </c>
      <c r="AP379" s="86" t="s">
        <v>818</v>
      </c>
      <c r="AQ379" s="72">
        <v>10</v>
      </c>
      <c r="AR379" s="72">
        <v>4</v>
      </c>
      <c r="AS379" s="72">
        <v>10</v>
      </c>
      <c r="AT379" s="72">
        <v>50</v>
      </c>
      <c r="AU379" s="55">
        <v>100</v>
      </c>
      <c r="AV379" s="55">
        <v>0.4</v>
      </c>
      <c r="AW379" s="55">
        <v>10</v>
      </c>
      <c r="AX379" s="55">
        <v>50</v>
      </c>
      <c r="AY379" s="48" t="s">
        <v>790</v>
      </c>
      <c r="AZ379" s="48" t="s">
        <v>791</v>
      </c>
      <c r="BA379" s="44" t="s">
        <v>790</v>
      </c>
      <c r="BB379" s="44" t="s">
        <v>791</v>
      </c>
      <c r="BC379" s="57">
        <v>30</v>
      </c>
      <c r="BD379" s="57">
        <v>4000</v>
      </c>
      <c r="BE379" s="57">
        <v>2</v>
      </c>
      <c r="BF379" s="57">
        <v>2</v>
      </c>
      <c r="BG379" s="61">
        <v>100</v>
      </c>
      <c r="BH379" s="61">
        <v>3650</v>
      </c>
      <c r="BI379" s="61">
        <v>1.83</v>
      </c>
      <c r="BJ379" s="61">
        <v>1.83</v>
      </c>
      <c r="BK379" s="65" t="s">
        <v>790</v>
      </c>
      <c r="BL379" s="65">
        <v>5</v>
      </c>
      <c r="BM379" s="66" t="s">
        <v>852</v>
      </c>
      <c r="BN379" s="66"/>
    </row>
    <row r="380" spans="1:66" ht="35.1" customHeight="1" x14ac:dyDescent="0.2">
      <c r="A380" s="33" t="s">
        <v>1034</v>
      </c>
      <c r="B380" s="125"/>
      <c r="C380" s="33" t="s">
        <v>1035</v>
      </c>
      <c r="D380" s="33" t="s">
        <v>1468</v>
      </c>
      <c r="E380" s="126">
        <v>1630</v>
      </c>
      <c r="F380" s="22">
        <v>31</v>
      </c>
      <c r="G380" s="22" t="s">
        <v>687</v>
      </c>
      <c r="H380" s="22">
        <v>31</v>
      </c>
      <c r="I380" s="22" t="s">
        <v>687</v>
      </c>
      <c r="J380" s="142"/>
      <c r="K380" s="142"/>
      <c r="L380" s="142"/>
      <c r="M380" s="142"/>
      <c r="N380" s="165"/>
      <c r="O380" s="22" t="s">
        <v>634</v>
      </c>
      <c r="P380" s="22" t="s">
        <v>634</v>
      </c>
      <c r="Q380" s="22" t="str">
        <f>IFERROR(VLOOKUP(A380,'[1]Compil Arr.Eval+Surv'!$C$2:$M$187,11,FALSE),"")</f>
        <v/>
      </c>
      <c r="R380" s="98"/>
      <c r="S380" s="98" t="s">
        <v>1509</v>
      </c>
      <c r="T380" s="98" t="str">
        <f>IF(J380&lt;&gt;"","Etat chimique",IFERROR(VLOOKUP(A380,'[1]Compil Arr.Eval+Surv'!$C$2:$M$187,11,FALSE),""))</f>
        <v/>
      </c>
      <c r="U380" s="39">
        <v>0.4</v>
      </c>
      <c r="V380" s="39">
        <v>0.4</v>
      </c>
      <c r="W380" s="39" t="s">
        <v>818</v>
      </c>
      <c r="X380" s="39" t="s">
        <v>818</v>
      </c>
      <c r="Y380" s="39" t="s">
        <v>818</v>
      </c>
      <c r="Z380" s="39" t="s">
        <v>790</v>
      </c>
      <c r="AA380" s="42" t="s">
        <v>1523</v>
      </c>
      <c r="AB380" s="42" t="s">
        <v>890</v>
      </c>
      <c r="AC380" s="42" t="s">
        <v>929</v>
      </c>
      <c r="AD380" s="86" t="s">
        <v>276</v>
      </c>
      <c r="AE380" s="86">
        <v>1.83</v>
      </c>
      <c r="AF380" s="86" t="s">
        <v>1234</v>
      </c>
      <c r="AG380" s="86">
        <v>1.83</v>
      </c>
      <c r="AH380" s="86">
        <v>50</v>
      </c>
      <c r="AI380" s="86">
        <v>2</v>
      </c>
      <c r="AJ380" s="86" t="s">
        <v>1211</v>
      </c>
      <c r="AK380" s="86">
        <v>0.4</v>
      </c>
      <c r="AL380" s="86" t="s">
        <v>854</v>
      </c>
      <c r="AM380" s="86">
        <v>50</v>
      </c>
      <c r="AN380" s="86">
        <v>0.4</v>
      </c>
      <c r="AO380" s="86" t="s">
        <v>854</v>
      </c>
      <c r="AP380" s="86" t="s">
        <v>818</v>
      </c>
      <c r="AQ380" s="72">
        <v>10</v>
      </c>
      <c r="AR380" s="72">
        <v>4</v>
      </c>
      <c r="AS380" s="72">
        <v>10</v>
      </c>
      <c r="AT380" s="72">
        <v>50</v>
      </c>
      <c r="AU380" s="55">
        <v>100</v>
      </c>
      <c r="AV380" s="55">
        <v>0.4</v>
      </c>
      <c r="AW380" s="55">
        <v>10</v>
      </c>
      <c r="AX380" s="55">
        <v>50</v>
      </c>
      <c r="AY380" s="48" t="s">
        <v>790</v>
      </c>
      <c r="AZ380" s="48" t="s">
        <v>1058</v>
      </c>
      <c r="BA380" s="44" t="s">
        <v>790</v>
      </c>
      <c r="BB380" s="44" t="s">
        <v>1058</v>
      </c>
      <c r="BC380" s="57">
        <v>30</v>
      </c>
      <c r="BD380" s="57">
        <v>4000</v>
      </c>
      <c r="BE380" s="57">
        <v>2</v>
      </c>
      <c r="BF380" s="57">
        <v>2</v>
      </c>
      <c r="BG380" s="61">
        <v>100</v>
      </c>
      <c r="BH380" s="61">
        <v>3650</v>
      </c>
      <c r="BI380" s="61">
        <v>1.83</v>
      </c>
      <c r="BJ380" s="61">
        <v>1.83</v>
      </c>
      <c r="BK380" s="65" t="s">
        <v>790</v>
      </c>
      <c r="BL380" s="65">
        <v>5</v>
      </c>
      <c r="BM380" s="66" t="s">
        <v>852</v>
      </c>
      <c r="BN380" s="66"/>
    </row>
    <row r="381" spans="1:66" ht="35.1" customHeight="1" x14ac:dyDescent="0.2">
      <c r="A381" s="33" t="s">
        <v>1036</v>
      </c>
      <c r="B381" s="125"/>
      <c r="C381" s="33" t="s">
        <v>1037</v>
      </c>
      <c r="D381" s="33" t="s">
        <v>1469</v>
      </c>
      <c r="E381" s="126">
        <v>1283</v>
      </c>
      <c r="F381" s="22">
        <v>31</v>
      </c>
      <c r="G381" s="22" t="s">
        <v>687</v>
      </c>
      <c r="H381" s="22">
        <v>31</v>
      </c>
      <c r="I381" s="22" t="s">
        <v>687</v>
      </c>
      <c r="J381" s="142"/>
      <c r="K381" s="142"/>
      <c r="L381" s="142"/>
      <c r="M381" s="142"/>
      <c r="N381" s="165"/>
      <c r="O381" s="22" t="s">
        <v>634</v>
      </c>
      <c r="P381" s="22" t="s">
        <v>634</v>
      </c>
      <c r="Q381" s="22" t="str">
        <f>IFERROR(VLOOKUP(A381,'[1]Compil Arr.Eval+Surv'!$C$2:$M$187,11,FALSE),"")</f>
        <v/>
      </c>
      <c r="R381" s="98"/>
      <c r="S381" s="98" t="s">
        <v>1509</v>
      </c>
      <c r="T381" s="98" t="str">
        <f>IF(J381&lt;&gt;"","Etat chimique",IFERROR(VLOOKUP(A381,'[1]Compil Arr.Eval+Surv'!$C$2:$M$187,11,FALSE),""))</f>
        <v/>
      </c>
      <c r="U381" s="39">
        <v>0.4</v>
      </c>
      <c r="V381" s="39">
        <v>0.4</v>
      </c>
      <c r="W381" s="39" t="s">
        <v>818</v>
      </c>
      <c r="X381" s="39" t="s">
        <v>818</v>
      </c>
      <c r="Y381" s="39" t="s">
        <v>818</v>
      </c>
      <c r="Z381" s="39" t="s">
        <v>790</v>
      </c>
      <c r="AA381" s="42" t="s">
        <v>1523</v>
      </c>
      <c r="AB381" s="42" t="s">
        <v>890</v>
      </c>
      <c r="AC381" s="42" t="s">
        <v>929</v>
      </c>
      <c r="AD381" s="86" t="s">
        <v>276</v>
      </c>
      <c r="AE381" s="86">
        <v>1.83</v>
      </c>
      <c r="AF381" s="86" t="s">
        <v>1234</v>
      </c>
      <c r="AG381" s="86">
        <v>1.83</v>
      </c>
      <c r="AH381" s="86">
        <v>50</v>
      </c>
      <c r="AI381" s="86">
        <v>2</v>
      </c>
      <c r="AJ381" s="86" t="s">
        <v>1211</v>
      </c>
      <c r="AK381" s="86">
        <v>0.4</v>
      </c>
      <c r="AL381" s="86" t="s">
        <v>854</v>
      </c>
      <c r="AM381" s="86">
        <v>50</v>
      </c>
      <c r="AN381" s="86">
        <v>0.4</v>
      </c>
      <c r="AO381" s="86" t="s">
        <v>854</v>
      </c>
      <c r="AP381" s="86" t="s">
        <v>818</v>
      </c>
      <c r="AQ381" s="72">
        <v>10</v>
      </c>
      <c r="AR381" s="72">
        <v>4</v>
      </c>
      <c r="AS381" s="72">
        <v>10</v>
      </c>
      <c r="AT381" s="72">
        <v>50</v>
      </c>
      <c r="AU381" s="55">
        <v>100</v>
      </c>
      <c r="AV381" s="55">
        <v>0.4</v>
      </c>
      <c r="AW381" s="55">
        <v>10</v>
      </c>
      <c r="AX381" s="55">
        <v>50</v>
      </c>
      <c r="AY381" s="48" t="s">
        <v>790</v>
      </c>
      <c r="AZ381" s="48" t="s">
        <v>1058</v>
      </c>
      <c r="BA381" s="44" t="s">
        <v>790</v>
      </c>
      <c r="BB381" s="44" t="s">
        <v>1058</v>
      </c>
      <c r="BC381" s="57">
        <v>30</v>
      </c>
      <c r="BD381" s="57">
        <v>4000</v>
      </c>
      <c r="BE381" s="57">
        <v>2</v>
      </c>
      <c r="BF381" s="57">
        <v>2</v>
      </c>
      <c r="BG381" s="61">
        <v>100</v>
      </c>
      <c r="BH381" s="61">
        <v>3650</v>
      </c>
      <c r="BI381" s="61">
        <v>1.83</v>
      </c>
      <c r="BJ381" s="61">
        <v>1.83</v>
      </c>
      <c r="BK381" s="65" t="s">
        <v>790</v>
      </c>
      <c r="BL381" s="65">
        <v>5</v>
      </c>
      <c r="BM381" s="66" t="s">
        <v>852</v>
      </c>
      <c r="BN381" s="66"/>
    </row>
    <row r="382" spans="1:66" ht="35.1" customHeight="1" x14ac:dyDescent="0.2">
      <c r="A382" s="33" t="s">
        <v>1038</v>
      </c>
      <c r="B382" s="125"/>
      <c r="C382" s="33" t="s">
        <v>1039</v>
      </c>
      <c r="D382" s="33" t="s">
        <v>1471</v>
      </c>
      <c r="E382" s="126">
        <v>1629</v>
      </c>
      <c r="F382" s="22">
        <v>31</v>
      </c>
      <c r="G382" s="22" t="s">
        <v>687</v>
      </c>
      <c r="H382" s="22">
        <v>31</v>
      </c>
      <c r="I382" s="22" t="s">
        <v>687</v>
      </c>
      <c r="J382" s="142"/>
      <c r="K382" s="142"/>
      <c r="L382" s="142"/>
      <c r="M382" s="142"/>
      <c r="N382" s="165"/>
      <c r="O382" s="22" t="s">
        <v>634</v>
      </c>
      <c r="P382" s="22" t="s">
        <v>634</v>
      </c>
      <c r="Q382" s="22" t="str">
        <f>IFERROR(VLOOKUP(A382,'[1]Compil Arr.Eval+Surv'!$C$2:$M$187,11,FALSE),"")</f>
        <v/>
      </c>
      <c r="R382" s="98"/>
      <c r="S382" s="98" t="s">
        <v>1509</v>
      </c>
      <c r="T382" s="98" t="str">
        <f>IF(J382&lt;&gt;"","Etat chimique",IFERROR(VLOOKUP(A382,'[1]Compil Arr.Eval+Surv'!$C$2:$M$187,11,FALSE),""))</f>
        <v/>
      </c>
      <c r="U382" s="39">
        <v>0.4</v>
      </c>
      <c r="V382" s="39">
        <v>0.4</v>
      </c>
      <c r="W382" s="39" t="s">
        <v>818</v>
      </c>
      <c r="X382" s="39" t="s">
        <v>818</v>
      </c>
      <c r="Y382" s="39" t="s">
        <v>818</v>
      </c>
      <c r="Z382" s="39" t="s">
        <v>790</v>
      </c>
      <c r="AA382" s="42" t="s">
        <v>1523</v>
      </c>
      <c r="AB382" s="42" t="s">
        <v>890</v>
      </c>
      <c r="AC382" s="42" t="s">
        <v>929</v>
      </c>
      <c r="AD382" s="86" t="s">
        <v>276</v>
      </c>
      <c r="AE382" s="86">
        <v>1.83</v>
      </c>
      <c r="AF382" s="86" t="s">
        <v>1234</v>
      </c>
      <c r="AG382" s="86">
        <v>1.83</v>
      </c>
      <c r="AH382" s="86">
        <v>50</v>
      </c>
      <c r="AI382" s="86">
        <v>2</v>
      </c>
      <c r="AJ382" s="86" t="s">
        <v>1211</v>
      </c>
      <c r="AK382" s="86">
        <v>0.4</v>
      </c>
      <c r="AL382" s="86" t="s">
        <v>854</v>
      </c>
      <c r="AM382" s="86">
        <v>50</v>
      </c>
      <c r="AN382" s="86">
        <v>0.4</v>
      </c>
      <c r="AO382" s="86" t="s">
        <v>854</v>
      </c>
      <c r="AP382" s="86" t="s">
        <v>818</v>
      </c>
      <c r="AQ382" s="72">
        <v>10</v>
      </c>
      <c r="AR382" s="72">
        <v>4</v>
      </c>
      <c r="AS382" s="72">
        <v>10</v>
      </c>
      <c r="AT382" s="72">
        <v>50</v>
      </c>
      <c r="AU382" s="55">
        <v>100</v>
      </c>
      <c r="AV382" s="55">
        <v>0.4</v>
      </c>
      <c r="AW382" s="55">
        <v>10</v>
      </c>
      <c r="AX382" s="55">
        <v>50</v>
      </c>
      <c r="AY382" s="48" t="s">
        <v>790</v>
      </c>
      <c r="AZ382" s="48" t="s">
        <v>1058</v>
      </c>
      <c r="BA382" s="44" t="s">
        <v>790</v>
      </c>
      <c r="BB382" s="44" t="s">
        <v>1058</v>
      </c>
      <c r="BC382" s="57">
        <v>30</v>
      </c>
      <c r="BD382" s="57">
        <v>4000</v>
      </c>
      <c r="BE382" s="57">
        <v>2</v>
      </c>
      <c r="BF382" s="57">
        <v>2</v>
      </c>
      <c r="BG382" s="61">
        <v>100</v>
      </c>
      <c r="BH382" s="61">
        <v>3650</v>
      </c>
      <c r="BI382" s="61">
        <v>1.83</v>
      </c>
      <c r="BJ382" s="61">
        <v>1.83</v>
      </c>
      <c r="BK382" s="65" t="s">
        <v>790</v>
      </c>
      <c r="BL382" s="65">
        <v>5</v>
      </c>
      <c r="BM382" s="66" t="s">
        <v>852</v>
      </c>
      <c r="BN382" s="66"/>
    </row>
    <row r="383" spans="1:66" ht="35.1" customHeight="1" x14ac:dyDescent="0.2">
      <c r="A383" s="33" t="s">
        <v>931</v>
      </c>
      <c r="B383" s="125"/>
      <c r="C383" s="33" t="s">
        <v>942</v>
      </c>
      <c r="D383" s="33" t="s">
        <v>1474</v>
      </c>
      <c r="E383" s="126">
        <v>1284</v>
      </c>
      <c r="F383" s="22"/>
      <c r="G383" s="22"/>
      <c r="H383" s="22"/>
      <c r="I383" s="22"/>
      <c r="J383" s="142"/>
      <c r="K383" s="142"/>
      <c r="L383" s="142"/>
      <c r="M383" s="142"/>
      <c r="N383" s="165"/>
      <c r="O383" s="22"/>
      <c r="P383" s="22"/>
      <c r="Q383" s="22" t="str">
        <f>IFERROR(VLOOKUP(A383,'[1]Compil Arr.Eval+Surv'!$C$2:$M$187,11,FALSE),"")</f>
        <v/>
      </c>
      <c r="R383" s="98"/>
      <c r="S383" s="98"/>
      <c r="T383" s="98" t="str">
        <f>IF(J383&lt;&gt;"","Etat chimique",IFERROR(VLOOKUP(A383,'[1]Compil Arr.Eval+Surv'!$C$2:$M$187,11,FALSE),""))</f>
        <v/>
      </c>
      <c r="U383" s="39" t="s">
        <v>790</v>
      </c>
      <c r="V383" s="39" t="s">
        <v>790</v>
      </c>
      <c r="W383" s="39" t="s">
        <v>790</v>
      </c>
      <c r="X383" s="39" t="s">
        <v>790</v>
      </c>
      <c r="Y383" s="39" t="s">
        <v>790</v>
      </c>
      <c r="Z383" s="39" t="s">
        <v>790</v>
      </c>
      <c r="AA383" s="42" t="s">
        <v>928</v>
      </c>
      <c r="AB383" s="42" t="s">
        <v>914</v>
      </c>
      <c r="AC383" s="42">
        <v>40088</v>
      </c>
      <c r="AD383" s="86" t="s">
        <v>276</v>
      </c>
      <c r="AE383" s="86">
        <v>26</v>
      </c>
      <c r="AF383" s="86" t="s">
        <v>854</v>
      </c>
      <c r="AG383" s="86">
        <v>26</v>
      </c>
      <c r="AH383" s="86">
        <v>112</v>
      </c>
      <c r="AI383" s="86">
        <v>26</v>
      </c>
      <c r="AJ383" s="86" t="s">
        <v>854</v>
      </c>
      <c r="AK383" s="86" t="s">
        <v>791</v>
      </c>
      <c r="AL383" s="86" t="s">
        <v>790</v>
      </c>
      <c r="AM383" s="86" t="s">
        <v>791</v>
      </c>
      <c r="AN383" s="86" t="s">
        <v>275</v>
      </c>
      <c r="AO383" s="86" t="s">
        <v>790</v>
      </c>
      <c r="AP383" s="86" t="s">
        <v>818</v>
      </c>
      <c r="AQ383" s="72">
        <v>50</v>
      </c>
      <c r="AR383" s="72">
        <v>26</v>
      </c>
      <c r="AS383" s="72">
        <v>100</v>
      </c>
      <c r="AT383" s="72">
        <v>112</v>
      </c>
      <c r="AU383" s="55" t="s">
        <v>790</v>
      </c>
      <c r="AV383" s="55" t="s">
        <v>791</v>
      </c>
      <c r="AW383" s="55" t="s">
        <v>790</v>
      </c>
      <c r="AX383" s="55" t="s">
        <v>791</v>
      </c>
      <c r="AY383" s="48" t="s">
        <v>789</v>
      </c>
      <c r="AZ383" s="48">
        <v>304</v>
      </c>
      <c r="BA383" s="44" t="s">
        <v>790</v>
      </c>
      <c r="BB383" s="44" t="s">
        <v>275</v>
      </c>
      <c r="BC383" s="57">
        <v>90</v>
      </c>
      <c r="BD383" s="57">
        <v>66660</v>
      </c>
      <c r="BE383" s="57">
        <v>7490</v>
      </c>
      <c r="BF383" s="57" t="s">
        <v>791</v>
      </c>
      <c r="BG383" s="61">
        <v>1000</v>
      </c>
      <c r="BH383" s="61">
        <v>36520</v>
      </c>
      <c r="BI383" s="61">
        <v>4100</v>
      </c>
      <c r="BJ383" s="61" t="s">
        <v>791</v>
      </c>
      <c r="BK383" s="65">
        <v>1000</v>
      </c>
      <c r="BL383" s="65">
        <v>2100</v>
      </c>
      <c r="BM383" s="66" t="s">
        <v>1156</v>
      </c>
      <c r="BN383" s="66"/>
    </row>
    <row r="384" spans="1:66" ht="35.1" customHeight="1" x14ac:dyDescent="0.2">
      <c r="A384" s="33" t="s">
        <v>403</v>
      </c>
      <c r="B384" s="125"/>
      <c r="C384" s="33" t="s">
        <v>752</v>
      </c>
      <c r="D384" s="33" t="s">
        <v>1475</v>
      </c>
      <c r="E384" s="126">
        <v>1285</v>
      </c>
      <c r="F384" s="22"/>
      <c r="G384" s="22"/>
      <c r="H384" s="22"/>
      <c r="I384" s="22"/>
      <c r="J384" s="142"/>
      <c r="K384" s="142"/>
      <c r="L384" s="142"/>
      <c r="M384" s="142"/>
      <c r="N384" s="165"/>
      <c r="O384" s="22"/>
      <c r="P384" s="22"/>
      <c r="Q384" s="22" t="str">
        <f>IFERROR(VLOOKUP(A384,'[1]Compil Arr.Eval+Surv'!$C$2:$M$187,11,FALSE),"")</f>
        <v/>
      </c>
      <c r="R384" s="98"/>
      <c r="S384" s="98"/>
      <c r="T384" s="98" t="str">
        <f>IF(J384&lt;&gt;"","Etat chimique",IFERROR(VLOOKUP(A384,'[1]Compil Arr.Eval+Surv'!$C$2:$M$187,11,FALSE),""))</f>
        <v/>
      </c>
      <c r="U384" s="39" t="s">
        <v>790</v>
      </c>
      <c r="V384" s="39" t="s">
        <v>790</v>
      </c>
      <c r="W384" s="39" t="s">
        <v>790</v>
      </c>
      <c r="X384" s="39" t="s">
        <v>790</v>
      </c>
      <c r="Y384" s="39" t="s">
        <v>790</v>
      </c>
      <c r="Z384" s="39" t="s">
        <v>790</v>
      </c>
      <c r="AA384" s="42" t="s">
        <v>928</v>
      </c>
      <c r="AB384" s="42" t="s">
        <v>918</v>
      </c>
      <c r="AC384" s="42">
        <v>41376</v>
      </c>
      <c r="AD384" s="86" t="s">
        <v>276</v>
      </c>
      <c r="AE384" s="86">
        <v>0.25</v>
      </c>
      <c r="AF384" s="86" t="s">
        <v>1234</v>
      </c>
      <c r="AG384" s="86">
        <v>0.06</v>
      </c>
      <c r="AH384" s="86">
        <v>300</v>
      </c>
      <c r="AI384" s="86">
        <v>90</v>
      </c>
      <c r="AJ384" s="86" t="s">
        <v>1211</v>
      </c>
      <c r="AK384" s="86">
        <v>0.25</v>
      </c>
      <c r="AL384" s="86" t="s">
        <v>1234</v>
      </c>
      <c r="AM384" s="86">
        <v>30</v>
      </c>
      <c r="AN384" s="86">
        <v>30</v>
      </c>
      <c r="AO384" s="86" t="s">
        <v>854</v>
      </c>
      <c r="AP384" s="86" t="s">
        <v>818</v>
      </c>
      <c r="AQ384" s="72">
        <v>10</v>
      </c>
      <c r="AR384" s="72">
        <v>300</v>
      </c>
      <c r="AS384" s="72" t="s">
        <v>834</v>
      </c>
      <c r="AT384" s="72">
        <v>300</v>
      </c>
      <c r="AU384" s="55">
        <v>100</v>
      </c>
      <c r="AV384" s="55">
        <v>30</v>
      </c>
      <c r="AW384" s="55" t="s">
        <v>833</v>
      </c>
      <c r="AX384" s="55">
        <v>30</v>
      </c>
      <c r="AY384" s="48" t="s">
        <v>789</v>
      </c>
      <c r="AZ384" s="48">
        <v>1380.0000000000002</v>
      </c>
      <c r="BA384" s="44" t="s">
        <v>789</v>
      </c>
      <c r="BB384" s="44">
        <v>138.00000000000003</v>
      </c>
      <c r="BC384" s="57">
        <v>90</v>
      </c>
      <c r="BD384" s="57">
        <v>360</v>
      </c>
      <c r="BE384" s="57">
        <v>90</v>
      </c>
      <c r="BF384" s="57">
        <v>90</v>
      </c>
      <c r="BG384" s="61" t="s">
        <v>753</v>
      </c>
      <c r="BH384" s="61">
        <v>1</v>
      </c>
      <c r="BI384" s="61">
        <v>0.25</v>
      </c>
      <c r="BJ384" s="61">
        <v>0.25</v>
      </c>
      <c r="BK384" s="65" t="s">
        <v>753</v>
      </c>
      <c r="BL384" s="65">
        <v>0.06</v>
      </c>
      <c r="BM384" s="66" t="s">
        <v>1156</v>
      </c>
      <c r="BN384" s="66"/>
    </row>
    <row r="385" spans="1:66" ht="35.1" customHeight="1" x14ac:dyDescent="0.2">
      <c r="A385" s="33" t="s">
        <v>220</v>
      </c>
      <c r="B385" s="125"/>
      <c r="C385" s="33" t="s">
        <v>156</v>
      </c>
      <c r="D385" s="33" t="s">
        <v>1476</v>
      </c>
      <c r="E385" s="126">
        <v>1286</v>
      </c>
      <c r="F385" s="22" t="s">
        <v>420</v>
      </c>
      <c r="G385" s="22" t="s">
        <v>750</v>
      </c>
      <c r="H385" s="22" t="s">
        <v>696</v>
      </c>
      <c r="I385" s="22" t="s">
        <v>750</v>
      </c>
      <c r="J385" s="142" t="s">
        <v>696</v>
      </c>
      <c r="K385" s="142" t="s">
        <v>431</v>
      </c>
      <c r="L385" s="142"/>
      <c r="M385" s="142"/>
      <c r="N385" s="165"/>
      <c r="O385" s="22" t="s">
        <v>634</v>
      </c>
      <c r="P385" s="22" t="s">
        <v>634</v>
      </c>
      <c r="Q385" s="22" t="str">
        <f>IFERROR(VLOOKUP(A385,'[1]Compil Arr.Eval+Surv'!$C$2:$M$187,11,FALSE),"")</f>
        <v/>
      </c>
      <c r="R385" s="98"/>
      <c r="S385" s="98" t="s">
        <v>1262</v>
      </c>
      <c r="T385" s="98" t="str">
        <f>IF(J385&lt;&gt;"","Etat chimique",IFERROR(VLOOKUP(A385,'[1]Compil Arr.Eval+Surv'!$C$2:$M$187,11,FALSE),""))</f>
        <v>Etat chimique</v>
      </c>
      <c r="U385" s="39">
        <v>10</v>
      </c>
      <c r="V385" s="39">
        <v>10</v>
      </c>
      <c r="W385" s="39" t="s">
        <v>818</v>
      </c>
      <c r="X385" s="39" t="s">
        <v>818</v>
      </c>
      <c r="Y385" s="39" t="s">
        <v>818</v>
      </c>
      <c r="Z385" s="39" t="s">
        <v>790</v>
      </c>
      <c r="AA385" s="42" t="s">
        <v>1522</v>
      </c>
      <c r="AB385" s="42" t="s">
        <v>892</v>
      </c>
      <c r="AC385" s="42" t="s">
        <v>929</v>
      </c>
      <c r="AD385" s="86" t="s">
        <v>1233</v>
      </c>
      <c r="AE385" s="86">
        <v>10</v>
      </c>
      <c r="AF385" s="86" t="s">
        <v>1235</v>
      </c>
      <c r="AG385" s="86">
        <v>10</v>
      </c>
      <c r="AH385" s="86" t="s">
        <v>838</v>
      </c>
      <c r="AI385" s="86" t="s">
        <v>275</v>
      </c>
      <c r="AJ385" s="86" t="s">
        <v>790</v>
      </c>
      <c r="AK385" s="86">
        <v>10</v>
      </c>
      <c r="AL385" s="86" t="s">
        <v>1235</v>
      </c>
      <c r="AM385" s="86" t="s">
        <v>791</v>
      </c>
      <c r="AN385" s="86" t="s">
        <v>275</v>
      </c>
      <c r="AO385" s="86" t="s">
        <v>790</v>
      </c>
      <c r="AP385" s="86" t="s">
        <v>818</v>
      </c>
      <c r="AQ385" s="72" t="s">
        <v>790</v>
      </c>
      <c r="AR385" s="72" t="s">
        <v>851</v>
      </c>
      <c r="AS385" s="72" t="s">
        <v>790</v>
      </c>
      <c r="AT385" s="72" t="s">
        <v>851</v>
      </c>
      <c r="AU385" s="55" t="s">
        <v>790</v>
      </c>
      <c r="AV385" s="55" t="s">
        <v>791</v>
      </c>
      <c r="AW385" s="55" t="s">
        <v>790</v>
      </c>
      <c r="AX385" s="55" t="s">
        <v>791</v>
      </c>
      <c r="AY385" s="48" t="s">
        <v>790</v>
      </c>
      <c r="AZ385" s="48" t="s">
        <v>791</v>
      </c>
      <c r="BA385" s="44" t="s">
        <v>790</v>
      </c>
      <c r="BB385" s="44" t="s">
        <v>791</v>
      </c>
      <c r="BC385" s="57" t="s">
        <v>790</v>
      </c>
      <c r="BD385" s="57" t="s">
        <v>838</v>
      </c>
      <c r="BE385" s="57" t="s">
        <v>838</v>
      </c>
      <c r="BF385" s="57" t="s">
        <v>838</v>
      </c>
      <c r="BG385" s="61" t="s">
        <v>790</v>
      </c>
      <c r="BH385" s="61" t="s">
        <v>838</v>
      </c>
      <c r="BI385" s="61" t="s">
        <v>838</v>
      </c>
      <c r="BJ385" s="61" t="s">
        <v>838</v>
      </c>
      <c r="BK385" s="65" t="s">
        <v>790</v>
      </c>
      <c r="BL385" s="65" t="s">
        <v>1217</v>
      </c>
      <c r="BM385" s="66" t="s">
        <v>1140</v>
      </c>
      <c r="BN385" s="66" t="s">
        <v>1517</v>
      </c>
    </row>
    <row r="386" spans="1:66" ht="35.1" customHeight="1" x14ac:dyDescent="0.2">
      <c r="A386" s="33" t="s">
        <v>404</v>
      </c>
      <c r="B386" s="125"/>
      <c r="C386" s="33" t="s">
        <v>643</v>
      </c>
      <c r="D386" s="33" t="s">
        <v>1477</v>
      </c>
      <c r="E386" s="126" t="s">
        <v>264</v>
      </c>
      <c r="F386" s="22"/>
      <c r="G386" s="22"/>
      <c r="H386" s="22"/>
      <c r="I386" s="22"/>
      <c r="J386" s="142"/>
      <c r="K386" s="142"/>
      <c r="L386" s="142"/>
      <c r="M386" s="142"/>
      <c r="N386" s="165"/>
      <c r="O386" s="22"/>
      <c r="P386" s="22"/>
      <c r="Q386" s="22" t="str">
        <f>IFERROR(VLOOKUP(A386,'[1]Compil Arr.Eval+Surv'!$C$2:$M$187,11,FALSE),"")</f>
        <v/>
      </c>
      <c r="R386" s="98"/>
      <c r="S386" s="98"/>
      <c r="T386" s="98" t="str">
        <f>IF(J386&lt;&gt;"","Etat chimique",IFERROR(VLOOKUP(A386,'[1]Compil Arr.Eval+Surv'!$C$2:$M$187,11,FALSE),""))</f>
        <v/>
      </c>
      <c r="U386" s="39" t="s">
        <v>790</v>
      </c>
      <c r="V386" s="39" t="s">
        <v>790</v>
      </c>
      <c r="W386" s="39" t="s">
        <v>790</v>
      </c>
      <c r="X386" s="39" t="s">
        <v>790</v>
      </c>
      <c r="Y386" s="39" t="s">
        <v>790</v>
      </c>
      <c r="Z386" s="39" t="s">
        <v>790</v>
      </c>
      <c r="AA386" s="42" t="s">
        <v>928</v>
      </c>
      <c r="AB386" s="42" t="s">
        <v>917</v>
      </c>
      <c r="AC386" s="42">
        <v>41012</v>
      </c>
      <c r="AD386" s="86" t="s">
        <v>276</v>
      </c>
      <c r="AE386" s="86">
        <v>7.376969696969697</v>
      </c>
      <c r="AF386" s="86" t="s">
        <v>1234</v>
      </c>
      <c r="AG386" s="86">
        <v>7.376969696969697</v>
      </c>
      <c r="AH386" s="86">
        <v>26</v>
      </c>
      <c r="AI386" s="86">
        <v>10.8</v>
      </c>
      <c r="AJ386" s="86" t="s">
        <v>854</v>
      </c>
      <c r="AK386" s="86">
        <v>1.08</v>
      </c>
      <c r="AL386" s="86" t="s">
        <v>854</v>
      </c>
      <c r="AM386" s="86">
        <v>2.6</v>
      </c>
      <c r="AN386" s="86">
        <v>1.08</v>
      </c>
      <c r="AO386" s="86" t="s">
        <v>854</v>
      </c>
      <c r="AP386" s="86" t="s">
        <v>818</v>
      </c>
      <c r="AQ386" s="72">
        <v>10</v>
      </c>
      <c r="AR386" s="72">
        <v>10.8</v>
      </c>
      <c r="AS386" s="72">
        <v>10</v>
      </c>
      <c r="AT386" s="72">
        <v>26</v>
      </c>
      <c r="AU386" s="55">
        <v>100</v>
      </c>
      <c r="AV386" s="55">
        <v>1.08</v>
      </c>
      <c r="AW386" s="55">
        <v>100</v>
      </c>
      <c r="AX386" s="55">
        <v>2.6</v>
      </c>
      <c r="AY386" s="48" t="s">
        <v>789</v>
      </c>
      <c r="AZ386" s="48">
        <v>1259.2800000000002</v>
      </c>
      <c r="BA386" s="44" t="s">
        <v>789</v>
      </c>
      <c r="BB386" s="44">
        <v>125.92800000000003</v>
      </c>
      <c r="BC386" s="57">
        <v>90</v>
      </c>
      <c r="BD386" s="57">
        <v>22220</v>
      </c>
      <c r="BE386" s="57">
        <v>26.933333333333334</v>
      </c>
      <c r="BF386" s="57">
        <v>26.933333333333334</v>
      </c>
      <c r="BG386" s="61">
        <v>1000</v>
      </c>
      <c r="BH386" s="61">
        <v>6086</v>
      </c>
      <c r="BI386" s="61">
        <v>7.376969696969697</v>
      </c>
      <c r="BJ386" s="61">
        <v>7.376969696969697</v>
      </c>
      <c r="BK386" s="65">
        <v>1000</v>
      </c>
      <c r="BL386" s="65">
        <v>350</v>
      </c>
      <c r="BM386" s="66" t="s">
        <v>1156</v>
      </c>
      <c r="BN386" s="66"/>
    </row>
    <row r="387" spans="1:66" ht="35.1" customHeight="1" x14ac:dyDescent="0.2">
      <c r="A387" s="33" t="s">
        <v>405</v>
      </c>
      <c r="B387" s="125"/>
      <c r="C387" s="33" t="s">
        <v>640</v>
      </c>
      <c r="D387" s="33" t="s">
        <v>1478</v>
      </c>
      <c r="E387" s="126">
        <v>1196</v>
      </c>
      <c r="F387" s="22"/>
      <c r="G387" s="22"/>
      <c r="H387" s="22"/>
      <c r="I387" s="22"/>
      <c r="J387" s="142"/>
      <c r="K387" s="142"/>
      <c r="L387" s="142"/>
      <c r="M387" s="142"/>
      <c r="N387" s="165"/>
      <c r="O387" s="22"/>
      <c r="P387" s="22"/>
      <c r="Q387" s="22" t="str">
        <f>IFERROR(VLOOKUP(A387,'[1]Compil Arr.Eval+Surv'!$C$2:$M$187,11,FALSE),"")</f>
        <v/>
      </c>
      <c r="R387" s="98"/>
      <c r="S387" s="98"/>
      <c r="T387" s="98" t="str">
        <f>IF(J387&lt;&gt;"","Etat chimique",IFERROR(VLOOKUP(A387,'[1]Compil Arr.Eval+Surv'!$C$2:$M$187,11,FALSE),""))</f>
        <v/>
      </c>
      <c r="U387" s="39" t="s">
        <v>790</v>
      </c>
      <c r="V387" s="39" t="s">
        <v>790</v>
      </c>
      <c r="W387" s="39" t="s">
        <v>790</v>
      </c>
      <c r="X387" s="39" t="s">
        <v>790</v>
      </c>
      <c r="Y387" s="39" t="s">
        <v>790</v>
      </c>
      <c r="Z387" s="39" t="s">
        <v>790</v>
      </c>
      <c r="AA387" s="42" t="s">
        <v>928</v>
      </c>
      <c r="AB387" s="42" t="s">
        <v>918</v>
      </c>
      <c r="AC387" s="42">
        <v>41376</v>
      </c>
      <c r="AD387" s="86" t="s">
        <v>276</v>
      </c>
      <c r="AE387" s="86" t="s">
        <v>791</v>
      </c>
      <c r="AF387" s="86" t="s">
        <v>790</v>
      </c>
      <c r="AG387" s="86" t="s">
        <v>791</v>
      </c>
      <c r="AH387" s="86" t="s">
        <v>275</v>
      </c>
      <c r="AI387" s="86" t="s">
        <v>275</v>
      </c>
      <c r="AJ387" s="86" t="s">
        <v>790</v>
      </c>
      <c r="AK387" s="86" t="s">
        <v>791</v>
      </c>
      <c r="AL387" s="86" t="s">
        <v>790</v>
      </c>
      <c r="AM387" s="86" t="s">
        <v>275</v>
      </c>
      <c r="AN387" s="86" t="s">
        <v>275</v>
      </c>
      <c r="AO387" s="86" t="s">
        <v>790</v>
      </c>
      <c r="AP387" s="86" t="s">
        <v>818</v>
      </c>
      <c r="AQ387" s="72" t="s">
        <v>790</v>
      </c>
      <c r="AR387" s="72" t="s">
        <v>275</v>
      </c>
      <c r="AS387" s="72" t="s">
        <v>790</v>
      </c>
      <c r="AT387" s="72" t="s">
        <v>275</v>
      </c>
      <c r="AU387" s="55" t="s">
        <v>790</v>
      </c>
      <c r="AV387" s="55" t="s">
        <v>275</v>
      </c>
      <c r="AW387" s="55" t="s">
        <v>790</v>
      </c>
      <c r="AX387" s="55" t="s">
        <v>275</v>
      </c>
      <c r="AY387" s="48" t="s">
        <v>789</v>
      </c>
      <c r="AZ387" s="48" t="s">
        <v>275</v>
      </c>
      <c r="BA387" s="44" t="s">
        <v>789</v>
      </c>
      <c r="BB387" s="44" t="s">
        <v>275</v>
      </c>
      <c r="BC387" s="57" t="s">
        <v>790</v>
      </c>
      <c r="BD387" s="57" t="s">
        <v>275</v>
      </c>
      <c r="BE387" s="57" t="s">
        <v>275</v>
      </c>
      <c r="BF387" s="57" t="s">
        <v>275</v>
      </c>
      <c r="BG387" s="61">
        <v>10</v>
      </c>
      <c r="BH387" s="61">
        <v>1826087</v>
      </c>
      <c r="BI387" s="61">
        <v>21233.569767441859</v>
      </c>
      <c r="BJ387" s="61">
        <v>21233.569767441859</v>
      </c>
      <c r="BK387" s="65">
        <v>10</v>
      </c>
      <c r="BL387" s="65">
        <v>105000</v>
      </c>
      <c r="BM387" s="66" t="s">
        <v>1156</v>
      </c>
      <c r="BN387" s="66"/>
    </row>
    <row r="388" spans="1:66" ht="35.1" customHeight="1" x14ac:dyDescent="0.2">
      <c r="A388" s="33" t="s">
        <v>134</v>
      </c>
      <c r="B388" s="125"/>
      <c r="C388" s="33" t="s">
        <v>66</v>
      </c>
      <c r="D388" s="33" t="s">
        <v>66</v>
      </c>
      <c r="E388" s="126">
        <v>1288</v>
      </c>
      <c r="F388" s="22"/>
      <c r="G388" s="22"/>
      <c r="H388" s="22"/>
      <c r="I388" s="22"/>
      <c r="J388" s="142"/>
      <c r="K388" s="142"/>
      <c r="L388" s="142"/>
      <c r="M388" s="142"/>
      <c r="N388" s="165"/>
      <c r="O388" s="22"/>
      <c r="P388" s="22"/>
      <c r="Q388" s="22" t="str">
        <f>IFERROR(VLOOKUP(A388,'[1]Compil Arr.Eval+Surv'!$C$2:$M$187,11,FALSE),"")</f>
        <v/>
      </c>
      <c r="R388" s="98"/>
      <c r="S388" s="98"/>
      <c r="T388" s="98" t="str">
        <f>IF(J388&lt;&gt;"","Etat chimique",IFERROR(VLOOKUP(A388,'[1]Compil Arr.Eval+Surv'!$C$2:$M$187,11,FALSE),""))</f>
        <v/>
      </c>
      <c r="U388" s="39" t="s">
        <v>790</v>
      </c>
      <c r="V388" s="39" t="s">
        <v>790</v>
      </c>
      <c r="W388" s="39" t="s">
        <v>790</v>
      </c>
      <c r="X388" s="39" t="s">
        <v>790</v>
      </c>
      <c r="Y388" s="39" t="s">
        <v>790</v>
      </c>
      <c r="Z388" s="39" t="s">
        <v>790</v>
      </c>
      <c r="AA388" s="42" t="s">
        <v>928</v>
      </c>
      <c r="AB388" s="42" t="s">
        <v>916</v>
      </c>
      <c r="AC388" s="42">
        <v>40704</v>
      </c>
      <c r="AD388" s="86" t="s">
        <v>276</v>
      </c>
      <c r="AE388" s="86">
        <v>700</v>
      </c>
      <c r="AF388" s="86" t="s">
        <v>854</v>
      </c>
      <c r="AG388" s="86">
        <v>0.1</v>
      </c>
      <c r="AH388" s="86">
        <v>4200</v>
      </c>
      <c r="AI388" s="86">
        <v>700</v>
      </c>
      <c r="AJ388" s="86" t="s">
        <v>854</v>
      </c>
      <c r="AK388" s="86">
        <v>70</v>
      </c>
      <c r="AL388" s="86" t="s">
        <v>854</v>
      </c>
      <c r="AM388" s="86">
        <v>420</v>
      </c>
      <c r="AN388" s="86">
        <v>70</v>
      </c>
      <c r="AO388" s="86" t="s">
        <v>854</v>
      </c>
      <c r="AP388" s="86" t="s">
        <v>818</v>
      </c>
      <c r="AQ388" s="72">
        <v>10</v>
      </c>
      <c r="AR388" s="72">
        <v>700</v>
      </c>
      <c r="AS388" s="72">
        <v>10</v>
      </c>
      <c r="AT388" s="72">
        <v>4200</v>
      </c>
      <c r="AU388" s="55">
        <v>100</v>
      </c>
      <c r="AV388" s="55">
        <v>70</v>
      </c>
      <c r="AW388" s="55">
        <v>100</v>
      </c>
      <c r="AX388" s="55">
        <v>420</v>
      </c>
      <c r="AY388" s="48" t="s">
        <v>789</v>
      </c>
      <c r="AZ388" s="48">
        <v>2539.2499999999995</v>
      </c>
      <c r="BA388" s="44" t="s">
        <v>789</v>
      </c>
      <c r="BB388" s="44">
        <v>253.92499999999998</v>
      </c>
      <c r="BC388" s="57">
        <v>30</v>
      </c>
      <c r="BD388" s="57">
        <v>1500</v>
      </c>
      <c r="BE388" s="57">
        <v>1948.0519480519481</v>
      </c>
      <c r="BF388" s="57">
        <v>1948.0519480519481</v>
      </c>
      <c r="BG388" s="61">
        <v>100</v>
      </c>
      <c r="BH388" s="61">
        <v>1826</v>
      </c>
      <c r="BI388" s="61">
        <v>2371.4285714285716</v>
      </c>
      <c r="BJ388" s="61">
        <v>2371.4285714285716</v>
      </c>
      <c r="BK388" s="65" t="s">
        <v>790</v>
      </c>
      <c r="BL388" s="65">
        <v>0.1</v>
      </c>
      <c r="BM388" s="66" t="s">
        <v>1140</v>
      </c>
      <c r="BN388" s="66" t="s">
        <v>1517</v>
      </c>
    </row>
    <row r="389" spans="1:66" ht="35.1" customHeight="1" x14ac:dyDescent="0.2">
      <c r="A389" s="33" t="s">
        <v>265</v>
      </c>
      <c r="B389" s="125"/>
      <c r="C389" s="33" t="s">
        <v>279</v>
      </c>
      <c r="D389" s="33" t="s">
        <v>279</v>
      </c>
      <c r="E389" s="126">
        <v>5430</v>
      </c>
      <c r="F389" s="22"/>
      <c r="G389" s="22"/>
      <c r="H389" s="22"/>
      <c r="I389" s="22"/>
      <c r="J389" s="142">
        <v>69</v>
      </c>
      <c r="K389" s="142" t="s">
        <v>687</v>
      </c>
      <c r="L389" s="142"/>
      <c r="M389" s="142"/>
      <c r="N389" s="165" t="s">
        <v>276</v>
      </c>
      <c r="O389" s="22"/>
      <c r="P389" s="22"/>
      <c r="Q389" s="22"/>
      <c r="R389" s="98" t="s">
        <v>1028</v>
      </c>
      <c r="S389" s="98" t="s">
        <v>1261</v>
      </c>
      <c r="T389" s="98" t="str">
        <f>IF(J389&lt;&gt;"","Etat chimique",IFERROR(VLOOKUP(A389,'[1]Compil Arr.Eval+Surv'!$C$2:$M$187,11,FALSE),""))</f>
        <v>Etat chimique</v>
      </c>
      <c r="U389" s="39">
        <v>0.02</v>
      </c>
      <c r="V389" s="39">
        <v>2E-3</v>
      </c>
      <c r="W389" s="39">
        <v>0.02</v>
      </c>
      <c r="X389" s="39">
        <v>2E-3</v>
      </c>
      <c r="Y389" s="39" t="s">
        <v>818</v>
      </c>
      <c r="Z389" s="39" t="s">
        <v>790</v>
      </c>
      <c r="AA389" s="42" t="s">
        <v>1522</v>
      </c>
      <c r="AB389" s="42" t="s">
        <v>1129</v>
      </c>
      <c r="AC389" s="42" t="s">
        <v>1126</v>
      </c>
      <c r="AD389" s="86" t="s">
        <v>276</v>
      </c>
      <c r="AE389" s="86">
        <v>0.02</v>
      </c>
      <c r="AF389" s="86" t="s">
        <v>854</v>
      </c>
      <c r="AG389" s="86">
        <v>0.02</v>
      </c>
      <c r="AH389" s="86">
        <v>0.02</v>
      </c>
      <c r="AI389" s="86">
        <v>0.02</v>
      </c>
      <c r="AJ389" s="86" t="s">
        <v>854</v>
      </c>
      <c r="AK389" s="86">
        <v>2E-3</v>
      </c>
      <c r="AL389" s="86" t="s">
        <v>854</v>
      </c>
      <c r="AM389" s="86">
        <v>2E-3</v>
      </c>
      <c r="AN389" s="86">
        <v>2E-3</v>
      </c>
      <c r="AO389" s="86" t="s">
        <v>854</v>
      </c>
      <c r="AP389" s="86" t="s">
        <v>818</v>
      </c>
      <c r="AQ389" s="72" t="s">
        <v>1287</v>
      </c>
      <c r="AR389" s="72">
        <v>0.02</v>
      </c>
      <c r="AS389" s="72" t="s">
        <v>834</v>
      </c>
      <c r="AT389" s="72">
        <v>0.02</v>
      </c>
      <c r="AU389" s="55" t="s">
        <v>1288</v>
      </c>
      <c r="AV389" s="55">
        <v>2E-3</v>
      </c>
      <c r="AW389" s="55" t="s">
        <v>833</v>
      </c>
      <c r="AX389" s="55">
        <v>2E-3</v>
      </c>
      <c r="AY389" s="48">
        <v>100</v>
      </c>
      <c r="AZ389" s="48">
        <v>175</v>
      </c>
      <c r="BA389" s="44">
        <v>1000</v>
      </c>
      <c r="BB389" s="44">
        <v>17.5</v>
      </c>
      <c r="BC389" s="57">
        <v>10</v>
      </c>
      <c r="BD389" s="57" t="s">
        <v>1289</v>
      </c>
      <c r="BE389" s="57">
        <v>2.94</v>
      </c>
      <c r="BF389" s="57">
        <v>1</v>
      </c>
      <c r="BG389" s="61">
        <v>100</v>
      </c>
      <c r="BH389" s="61">
        <v>9810</v>
      </c>
      <c r="BI389" s="61">
        <v>8680</v>
      </c>
      <c r="BJ389" s="61">
        <v>8680</v>
      </c>
      <c r="BK389" s="65">
        <v>200</v>
      </c>
      <c r="BL389" s="65">
        <v>1050</v>
      </c>
      <c r="BM389" s="66" t="s">
        <v>1156</v>
      </c>
      <c r="BN389" s="66"/>
    </row>
    <row r="390" spans="1:66" ht="35.1" customHeight="1" x14ac:dyDescent="0.2">
      <c r="A390" s="33" t="s">
        <v>135</v>
      </c>
      <c r="B390" s="125"/>
      <c r="C390" s="33" t="s">
        <v>67</v>
      </c>
      <c r="D390" s="33" t="s">
        <v>67</v>
      </c>
      <c r="E390" s="126">
        <v>1289</v>
      </c>
      <c r="F390" s="22">
        <v>33</v>
      </c>
      <c r="G390" s="22" t="s">
        <v>687</v>
      </c>
      <c r="H390" s="22">
        <v>33</v>
      </c>
      <c r="I390" s="22" t="s">
        <v>431</v>
      </c>
      <c r="J390" s="142">
        <v>33</v>
      </c>
      <c r="K390" s="142" t="s">
        <v>431</v>
      </c>
      <c r="L390" s="142"/>
      <c r="M390" s="142"/>
      <c r="N390" s="165" t="s">
        <v>276</v>
      </c>
      <c r="O390" s="22" t="s">
        <v>634</v>
      </c>
      <c r="P390" s="22" t="s">
        <v>634</v>
      </c>
      <c r="Q390" s="22" t="str">
        <f>IFERROR(VLOOKUP(A390,'[1]Compil Arr.Eval+Surv'!$C$2:$M$187,11,FALSE),"")</f>
        <v/>
      </c>
      <c r="R390" s="98"/>
      <c r="S390" s="98" t="s">
        <v>1262</v>
      </c>
      <c r="T390" s="98" t="str">
        <f>IF(J390&lt;&gt;"","Etat chimique",IFERROR(VLOOKUP(A390,'[1]Compil Arr.Eval+Surv'!$C$2:$M$187,11,FALSE),""))</f>
        <v>Etat chimique</v>
      </c>
      <c r="U390" s="39">
        <v>0.03</v>
      </c>
      <c r="V390" s="39">
        <v>0.03</v>
      </c>
      <c r="W390" s="39" t="s">
        <v>818</v>
      </c>
      <c r="X390" s="39" t="s">
        <v>818</v>
      </c>
      <c r="Y390" s="39" t="s">
        <v>818</v>
      </c>
      <c r="Z390" s="39" t="s">
        <v>790</v>
      </c>
      <c r="AA390" s="42" t="s">
        <v>1522</v>
      </c>
      <c r="AB390" s="42" t="s">
        <v>890</v>
      </c>
      <c r="AC390" s="42" t="s">
        <v>929</v>
      </c>
      <c r="AD390" s="86" t="s">
        <v>276</v>
      </c>
      <c r="AE390" s="86">
        <v>0.03</v>
      </c>
      <c r="AF390" s="86" t="s">
        <v>854</v>
      </c>
      <c r="AG390" s="86">
        <v>0.03</v>
      </c>
      <c r="AH390" s="86">
        <v>0.88</v>
      </c>
      <c r="AI390" s="86">
        <v>0.03</v>
      </c>
      <c r="AJ390" s="86" t="s">
        <v>854</v>
      </c>
      <c r="AK390" s="86">
        <v>0.03</v>
      </c>
      <c r="AL390" s="86" t="s">
        <v>854</v>
      </c>
      <c r="AM390" s="86">
        <v>0.88</v>
      </c>
      <c r="AN390" s="86">
        <v>0.03</v>
      </c>
      <c r="AO390" s="86" t="s">
        <v>854</v>
      </c>
      <c r="AP390" s="86" t="s">
        <v>818</v>
      </c>
      <c r="AQ390" s="72">
        <v>10</v>
      </c>
      <c r="AR390" s="72">
        <v>0.03</v>
      </c>
      <c r="AS390" s="72">
        <v>100</v>
      </c>
      <c r="AT390" s="72">
        <v>0.88</v>
      </c>
      <c r="AU390" s="55">
        <v>10</v>
      </c>
      <c r="AV390" s="55">
        <v>0.03</v>
      </c>
      <c r="AW390" s="55">
        <v>100</v>
      </c>
      <c r="AX390" s="55">
        <v>0.88</v>
      </c>
      <c r="AY390" s="48">
        <v>50</v>
      </c>
      <c r="AZ390" s="48">
        <v>3140</v>
      </c>
      <c r="BA390" s="44">
        <v>50</v>
      </c>
      <c r="BB390" s="44">
        <v>3140</v>
      </c>
      <c r="BC390" s="57">
        <v>10</v>
      </c>
      <c r="BD390" s="57">
        <v>6700</v>
      </c>
      <c r="BE390" s="57">
        <v>1.18</v>
      </c>
      <c r="BF390" s="57">
        <v>1.18</v>
      </c>
      <c r="BG390" s="61">
        <v>100</v>
      </c>
      <c r="BH390" s="61">
        <v>1460</v>
      </c>
      <c r="BI390" s="61">
        <v>0.25</v>
      </c>
      <c r="BJ390" s="61">
        <v>0.25</v>
      </c>
      <c r="BK390" s="65" t="s">
        <v>790</v>
      </c>
      <c r="BL390" s="65">
        <v>0.1</v>
      </c>
      <c r="BM390" s="66" t="s">
        <v>1140</v>
      </c>
      <c r="BN390" s="66" t="s">
        <v>1517</v>
      </c>
    </row>
    <row r="391" spans="1:66" ht="35.1" customHeight="1" x14ac:dyDescent="0.2">
      <c r="A391" s="33" t="s">
        <v>227</v>
      </c>
      <c r="B391" s="125"/>
      <c r="C391" s="33" t="s">
        <v>162</v>
      </c>
      <c r="D391" s="33" t="s">
        <v>162</v>
      </c>
      <c r="E391" s="126">
        <v>1361</v>
      </c>
      <c r="F391" s="22"/>
      <c r="G391" s="22"/>
      <c r="H391" s="22"/>
      <c r="I391" s="22"/>
      <c r="J391" s="142"/>
      <c r="K391" s="142"/>
      <c r="L391" s="142"/>
      <c r="M391" s="142"/>
      <c r="N391" s="165"/>
      <c r="O391" s="22"/>
      <c r="P391" s="22"/>
      <c r="Q391" s="22" t="str">
        <f>IFERROR(VLOOKUP(A391,'[1]Compil Arr.Eval+Surv'!$C$2:$M$187,11,FALSE),"")</f>
        <v/>
      </c>
      <c r="R391" s="98"/>
      <c r="S391" s="98"/>
      <c r="T391" s="98" t="str">
        <f>IF(J391&lt;&gt;"","Etat chimique",IFERROR(VLOOKUP(A391,'[1]Compil Arr.Eval+Surv'!$C$2:$M$187,11,FALSE),""))</f>
        <v/>
      </c>
      <c r="U391" s="39" t="s">
        <v>790</v>
      </c>
      <c r="V391" s="39" t="s">
        <v>790</v>
      </c>
      <c r="W391" s="39" t="s">
        <v>790</v>
      </c>
      <c r="X391" s="39" t="s">
        <v>790</v>
      </c>
      <c r="Y391" s="39" t="s">
        <v>790</v>
      </c>
      <c r="Z391" s="39" t="s">
        <v>790</v>
      </c>
      <c r="AA391" s="42" t="s">
        <v>1259</v>
      </c>
      <c r="AB391" s="42" t="s">
        <v>921</v>
      </c>
      <c r="AC391" s="42" t="s">
        <v>776</v>
      </c>
      <c r="AD391" s="86" t="s">
        <v>276</v>
      </c>
      <c r="AE391" s="86" t="s">
        <v>791</v>
      </c>
      <c r="AF391" s="86" t="s">
        <v>790</v>
      </c>
      <c r="AG391" s="86" t="s">
        <v>791</v>
      </c>
      <c r="AH391" s="86" t="s">
        <v>791</v>
      </c>
      <c r="AI391" s="86" t="s">
        <v>275</v>
      </c>
      <c r="AJ391" s="86" t="s">
        <v>790</v>
      </c>
      <c r="AK391" s="86" t="s">
        <v>791</v>
      </c>
      <c r="AL391" s="86" t="s">
        <v>790</v>
      </c>
      <c r="AM391" s="86" t="s">
        <v>791</v>
      </c>
      <c r="AN391" s="86" t="s">
        <v>275</v>
      </c>
      <c r="AO391" s="86" t="s">
        <v>790</v>
      </c>
      <c r="AP391" s="86" t="s">
        <v>818</v>
      </c>
      <c r="AQ391" s="72">
        <v>10</v>
      </c>
      <c r="AR391" s="72">
        <v>0.3</v>
      </c>
      <c r="AS391" s="72" t="s">
        <v>790</v>
      </c>
      <c r="AT391" s="72" t="s">
        <v>791</v>
      </c>
      <c r="AU391" s="55" t="s">
        <v>790</v>
      </c>
      <c r="AV391" s="55" t="s">
        <v>791</v>
      </c>
      <c r="AW391" s="55" t="s">
        <v>790</v>
      </c>
      <c r="AX391" s="55" t="s">
        <v>791</v>
      </c>
      <c r="AY391" s="48" t="s">
        <v>789</v>
      </c>
      <c r="AZ391" s="48" t="s">
        <v>275</v>
      </c>
      <c r="BA391" s="44" t="s">
        <v>789</v>
      </c>
      <c r="BB391" s="44" t="s">
        <v>275</v>
      </c>
      <c r="BC391" s="57" t="s">
        <v>790</v>
      </c>
      <c r="BD391" s="57" t="s">
        <v>791</v>
      </c>
      <c r="BE391" s="57" t="s">
        <v>791</v>
      </c>
      <c r="BF391" s="57" t="s">
        <v>791</v>
      </c>
      <c r="BG391" s="61" t="s">
        <v>790</v>
      </c>
      <c r="BH391" s="61" t="s">
        <v>791</v>
      </c>
      <c r="BI391" s="61" t="s">
        <v>791</v>
      </c>
      <c r="BJ391" s="61" t="s">
        <v>791</v>
      </c>
      <c r="BK391" s="65" t="s">
        <v>790</v>
      </c>
      <c r="BL391" s="65" t="s">
        <v>792</v>
      </c>
      <c r="BM391" s="66" t="s">
        <v>276</v>
      </c>
      <c r="BN391" s="66"/>
    </row>
    <row r="392" spans="1:66" ht="35.1" customHeight="1" x14ac:dyDescent="0.2">
      <c r="A392" s="33" t="s">
        <v>228</v>
      </c>
      <c r="B392" s="125"/>
      <c r="C392" s="33" t="s">
        <v>163</v>
      </c>
      <c r="D392" s="33" t="s">
        <v>163</v>
      </c>
      <c r="E392" s="126">
        <v>1384</v>
      </c>
      <c r="F392" s="22"/>
      <c r="G392" s="22"/>
      <c r="H392" s="22"/>
      <c r="I392" s="22"/>
      <c r="J392" s="142"/>
      <c r="K392" s="142"/>
      <c r="L392" s="142"/>
      <c r="M392" s="142"/>
      <c r="N392" s="165"/>
      <c r="O392" s="22"/>
      <c r="P392" s="22"/>
      <c r="Q392" s="22" t="str">
        <f>IFERROR(VLOOKUP(A392,'[1]Compil Arr.Eval+Surv'!$C$2:$M$187,11,FALSE),"")</f>
        <v/>
      </c>
      <c r="R392" s="98"/>
      <c r="S392" s="98"/>
      <c r="T392" s="98" t="str">
        <f>IF(J392&lt;&gt;"","Etat chimique",IFERROR(VLOOKUP(A392,'[1]Compil Arr.Eval+Surv'!$C$2:$M$187,11,FALSE),""))</f>
        <v/>
      </c>
      <c r="U392" s="39" t="s">
        <v>790</v>
      </c>
      <c r="V392" s="39" t="s">
        <v>790</v>
      </c>
      <c r="W392" s="39" t="s">
        <v>790</v>
      </c>
      <c r="X392" s="39" t="s">
        <v>790</v>
      </c>
      <c r="Y392" s="39" t="s">
        <v>790</v>
      </c>
      <c r="Z392" s="39" t="s">
        <v>790</v>
      </c>
      <c r="AA392" s="42" t="s">
        <v>1259</v>
      </c>
      <c r="AB392" s="42" t="s">
        <v>921</v>
      </c>
      <c r="AC392" s="42" t="s">
        <v>776</v>
      </c>
      <c r="AD392" s="86" t="s">
        <v>276</v>
      </c>
      <c r="AE392" s="86" t="s">
        <v>791</v>
      </c>
      <c r="AF392" s="86" t="s">
        <v>790</v>
      </c>
      <c r="AG392" s="86" t="s">
        <v>791</v>
      </c>
      <c r="AH392" s="86" t="s">
        <v>791</v>
      </c>
      <c r="AI392" s="86" t="s">
        <v>275</v>
      </c>
      <c r="AJ392" s="86" t="s">
        <v>790</v>
      </c>
      <c r="AK392" s="86" t="s">
        <v>791</v>
      </c>
      <c r="AL392" s="86" t="s">
        <v>790</v>
      </c>
      <c r="AM392" s="86" t="s">
        <v>791</v>
      </c>
      <c r="AN392" s="86" t="s">
        <v>275</v>
      </c>
      <c r="AO392" s="86" t="s">
        <v>790</v>
      </c>
      <c r="AP392" s="86" t="s">
        <v>818</v>
      </c>
      <c r="AQ392" s="72">
        <v>10</v>
      </c>
      <c r="AR392" s="72">
        <v>2.5</v>
      </c>
      <c r="AS392" s="72" t="s">
        <v>790</v>
      </c>
      <c r="AT392" s="72" t="s">
        <v>791</v>
      </c>
      <c r="AU392" s="55" t="s">
        <v>790</v>
      </c>
      <c r="AV392" s="55" t="s">
        <v>791</v>
      </c>
      <c r="AW392" s="55" t="s">
        <v>790</v>
      </c>
      <c r="AX392" s="55" t="s">
        <v>791</v>
      </c>
      <c r="AY392" s="48" t="s">
        <v>789</v>
      </c>
      <c r="AZ392" s="48" t="s">
        <v>275</v>
      </c>
      <c r="BA392" s="44" t="s">
        <v>789</v>
      </c>
      <c r="BB392" s="44" t="s">
        <v>275</v>
      </c>
      <c r="BC392" s="57" t="s">
        <v>790</v>
      </c>
      <c r="BD392" s="57" t="s">
        <v>791</v>
      </c>
      <c r="BE392" s="57" t="s">
        <v>791</v>
      </c>
      <c r="BF392" s="57" t="s">
        <v>791</v>
      </c>
      <c r="BG392" s="61" t="s">
        <v>790</v>
      </c>
      <c r="BH392" s="61" t="s">
        <v>791</v>
      </c>
      <c r="BI392" s="61" t="s">
        <v>791</v>
      </c>
      <c r="BJ392" s="61" t="s">
        <v>791</v>
      </c>
      <c r="BK392" s="65" t="s">
        <v>790</v>
      </c>
      <c r="BL392" s="65" t="s">
        <v>792</v>
      </c>
      <c r="BM392" s="66" t="s">
        <v>276</v>
      </c>
      <c r="BN392" s="66"/>
    </row>
    <row r="393" spans="1:66" ht="35.1" customHeight="1" x14ac:dyDescent="0.2">
      <c r="A393" s="33" t="s">
        <v>406</v>
      </c>
      <c r="B393" s="125"/>
      <c r="C393" s="33" t="s">
        <v>407</v>
      </c>
      <c r="D393" s="33" t="s">
        <v>1472</v>
      </c>
      <c r="E393" s="126">
        <v>1780</v>
      </c>
      <c r="F393" s="22"/>
      <c r="G393" s="22"/>
      <c r="H393" s="22"/>
      <c r="I393" s="22"/>
      <c r="J393" s="142"/>
      <c r="K393" s="142"/>
      <c r="L393" s="142"/>
      <c r="M393" s="142"/>
      <c r="N393" s="165"/>
      <c r="O393" s="22"/>
      <c r="P393" s="22" t="s">
        <v>633</v>
      </c>
      <c r="Q393" s="22" t="str">
        <f>IFERROR(VLOOKUP(A393,'[1]Compil Arr.Eval+Surv'!$C$2:$M$187,11,FALSE),"")</f>
        <v>PSEE &amp; SPAS Cat. A</v>
      </c>
      <c r="R393" s="98"/>
      <c r="S393" s="98"/>
      <c r="T393" s="98" t="str">
        <f>IF(J393&lt;&gt;"","Etat chimique",IFERROR(VLOOKUP(A393,'[1]Compil Arr.Eval+Surv'!$C$2:$M$187,11,FALSE),""))</f>
        <v>PSEE &amp; SPAS Cat. A</v>
      </c>
      <c r="U393" s="39" t="s">
        <v>790</v>
      </c>
      <c r="V393" s="39" t="s">
        <v>790</v>
      </c>
      <c r="W393" s="39" t="s">
        <v>790</v>
      </c>
      <c r="X393" s="39" t="s">
        <v>790</v>
      </c>
      <c r="Y393" s="39" t="s">
        <v>790</v>
      </c>
      <c r="Z393" s="39">
        <f>AI393</f>
        <v>1</v>
      </c>
      <c r="AA393" s="42" t="s">
        <v>1100</v>
      </c>
      <c r="AB393" s="42" t="s">
        <v>914</v>
      </c>
      <c r="AC393" s="42">
        <v>40002</v>
      </c>
      <c r="AD393" s="86" t="s">
        <v>276</v>
      </c>
      <c r="AE393" s="86">
        <v>1</v>
      </c>
      <c r="AF393" s="86" t="s">
        <v>854</v>
      </c>
      <c r="AG393" s="86">
        <v>1</v>
      </c>
      <c r="AH393" s="86">
        <v>13</v>
      </c>
      <c r="AI393" s="86">
        <v>1</v>
      </c>
      <c r="AJ393" s="86" t="s">
        <v>854</v>
      </c>
      <c r="AK393" s="86" t="s">
        <v>791</v>
      </c>
      <c r="AL393" s="86" t="s">
        <v>790</v>
      </c>
      <c r="AM393" s="86" t="s">
        <v>791</v>
      </c>
      <c r="AN393" s="86" t="s">
        <v>275</v>
      </c>
      <c r="AO393" s="86" t="s">
        <v>790</v>
      </c>
      <c r="AP393" s="86" t="s">
        <v>818</v>
      </c>
      <c r="AQ393" s="72">
        <v>1000</v>
      </c>
      <c r="AR393" s="72">
        <v>1</v>
      </c>
      <c r="AS393" s="72">
        <v>100</v>
      </c>
      <c r="AT393" s="72">
        <v>13</v>
      </c>
      <c r="AU393" s="55" t="s">
        <v>790</v>
      </c>
      <c r="AV393" s="55" t="s">
        <v>791</v>
      </c>
      <c r="AW393" s="55" t="s">
        <v>790</v>
      </c>
      <c r="AX393" s="55" t="s">
        <v>791</v>
      </c>
      <c r="AY393" s="48" t="s">
        <v>789</v>
      </c>
      <c r="AZ393" s="48">
        <v>28</v>
      </c>
      <c r="BA393" s="44" t="s">
        <v>790</v>
      </c>
      <c r="BB393" s="44" t="s">
        <v>791</v>
      </c>
      <c r="BC393" s="57">
        <v>30</v>
      </c>
      <c r="BD393" s="57">
        <v>119330</v>
      </c>
      <c r="BE393" s="57">
        <v>7960</v>
      </c>
      <c r="BF393" s="57">
        <v>7960</v>
      </c>
      <c r="BG393" s="61">
        <v>1000</v>
      </c>
      <c r="BH393" s="61">
        <v>10890</v>
      </c>
      <c r="BI393" s="61">
        <v>726</v>
      </c>
      <c r="BJ393" s="61">
        <v>726</v>
      </c>
      <c r="BK393" s="65">
        <v>1000</v>
      </c>
      <c r="BL393" s="65">
        <v>620</v>
      </c>
      <c r="BM393" s="66" t="s">
        <v>1156</v>
      </c>
      <c r="BN393" s="66"/>
    </row>
    <row r="394" spans="1:66" ht="35.1" customHeight="1" x14ac:dyDescent="0.2">
      <c r="A394" s="33" t="s">
        <v>221</v>
      </c>
      <c r="B394" s="125"/>
      <c r="C394" s="33" t="s">
        <v>157</v>
      </c>
      <c r="D394" s="33" t="s">
        <v>157</v>
      </c>
      <c r="E394" s="126">
        <v>1383</v>
      </c>
      <c r="F394" s="22"/>
      <c r="G394" s="22"/>
      <c r="H394" s="22"/>
      <c r="I394" s="22"/>
      <c r="J394" s="142"/>
      <c r="K394" s="142"/>
      <c r="L394" s="142"/>
      <c r="M394" s="142"/>
      <c r="N394" s="165"/>
      <c r="O394" s="22" t="s">
        <v>633</v>
      </c>
      <c r="P394" s="22" t="s">
        <v>633</v>
      </c>
      <c r="Q394" s="22" t="str">
        <f>IFERROR(VLOOKUP(A394,'[1]Compil Arr.Eval+Surv'!$C$2:$M$187,11,FALSE),"")</f>
        <v>PSEE &amp; SPAS Cat. A</v>
      </c>
      <c r="R394" s="98"/>
      <c r="S394" s="98"/>
      <c r="T394" s="98" t="str">
        <f>IF(J394&lt;&gt;"","Etat chimique",IFERROR(VLOOKUP(A394,'[1]Compil Arr.Eval+Surv'!$C$2:$M$187,11,FALSE),""))</f>
        <v>PSEE &amp; SPAS Cat. A</v>
      </c>
      <c r="U394" s="39" t="s">
        <v>790</v>
      </c>
      <c r="V394" s="39" t="s">
        <v>790</v>
      </c>
      <c r="W394" s="39" t="s">
        <v>790</v>
      </c>
      <c r="X394" s="39" t="s">
        <v>790</v>
      </c>
      <c r="Y394" s="39" t="s">
        <v>790</v>
      </c>
      <c r="Z394" s="39">
        <v>7.8</v>
      </c>
      <c r="AA394" s="42" t="s">
        <v>1100</v>
      </c>
      <c r="AB394" s="42" t="s">
        <v>892</v>
      </c>
      <c r="AC394" s="42" t="s">
        <v>925</v>
      </c>
      <c r="AD394" s="86" t="s">
        <v>930</v>
      </c>
      <c r="AE394" s="86">
        <v>7.8</v>
      </c>
      <c r="AF394" s="86" t="s">
        <v>854</v>
      </c>
      <c r="AG394" s="86">
        <v>7.8</v>
      </c>
      <c r="AH394" s="86" t="s">
        <v>791</v>
      </c>
      <c r="AI394" s="86">
        <v>7.8</v>
      </c>
      <c r="AJ394" s="86" t="s">
        <v>854</v>
      </c>
      <c r="AK394" s="86" t="s">
        <v>791</v>
      </c>
      <c r="AL394" s="86" t="s">
        <v>790</v>
      </c>
      <c r="AM394" s="86" t="s">
        <v>791</v>
      </c>
      <c r="AN394" s="86" t="s">
        <v>275</v>
      </c>
      <c r="AO394" s="86" t="s">
        <v>790</v>
      </c>
      <c r="AP394" s="86" t="s">
        <v>818</v>
      </c>
      <c r="AQ394" s="72">
        <v>2</v>
      </c>
      <c r="AR394" s="72">
        <v>7.8</v>
      </c>
      <c r="AS394" s="72" t="s">
        <v>790</v>
      </c>
      <c r="AT394" s="72" t="s">
        <v>791</v>
      </c>
      <c r="AU394" s="55" t="s">
        <v>790</v>
      </c>
      <c r="AV394" s="55" t="s">
        <v>791</v>
      </c>
      <c r="AW394" s="55" t="s">
        <v>790</v>
      </c>
      <c r="AX394" s="55" t="s">
        <v>791</v>
      </c>
      <c r="AY394" s="48" t="s">
        <v>790</v>
      </c>
      <c r="AZ394" s="48" t="s">
        <v>791</v>
      </c>
      <c r="BA394" s="44" t="s">
        <v>790</v>
      </c>
      <c r="BB394" s="44" t="s">
        <v>791</v>
      </c>
      <c r="BC394" s="57" t="s">
        <v>790</v>
      </c>
      <c r="BD394" s="57" t="s">
        <v>791</v>
      </c>
      <c r="BE394" s="57" t="s">
        <v>791</v>
      </c>
      <c r="BF394" s="57" t="s">
        <v>791</v>
      </c>
      <c r="BG394" s="61" t="s">
        <v>790</v>
      </c>
      <c r="BH394" s="61" t="s">
        <v>791</v>
      </c>
      <c r="BI394" s="61" t="s">
        <v>791</v>
      </c>
      <c r="BJ394" s="61" t="s">
        <v>791</v>
      </c>
      <c r="BK394" s="65" t="s">
        <v>790</v>
      </c>
      <c r="BL394" s="65" t="s">
        <v>791</v>
      </c>
      <c r="BM394" s="66" t="s">
        <v>790</v>
      </c>
      <c r="BN394" s="66"/>
    </row>
  </sheetData>
  <autoFilter ref="A1:BN394" xr:uid="{00000000-0001-0000-0400-000000000000}"/>
  <sortState xmlns:xlrd2="http://schemas.microsoft.com/office/spreadsheetml/2017/richdata2" ref="A2:JF394">
    <sortCondition ref="C2:C394"/>
  </sortState>
  <phoneticPr fontId="61" type="noConversion"/>
  <conditionalFormatting sqref="A284">
    <cfRule type="duplicateValues" dxfId="11" priority="1"/>
  </conditionalFormatting>
  <conditionalFormatting sqref="A326:A350">
    <cfRule type="duplicateValues" dxfId="10" priority="6"/>
  </conditionalFormatting>
  <conditionalFormatting sqref="A351:A1048576 A1:A283 A285:A325">
    <cfRule type="duplicateValues" dxfId="9" priority="15"/>
  </conditionalFormatting>
  <conditionalFormatting sqref="C284">
    <cfRule type="duplicateValues" dxfId="8" priority="3"/>
  </conditionalFormatting>
  <conditionalFormatting sqref="C326:C350">
    <cfRule type="duplicateValues" dxfId="7" priority="7"/>
  </conditionalFormatting>
  <conditionalFormatting sqref="C351:C1048576 C1:C283 C285:C325">
    <cfRule type="duplicateValues" dxfId="6" priority="17"/>
  </conditionalFormatting>
  <conditionalFormatting sqref="D263">
    <cfRule type="duplicateValues" dxfId="5" priority="12"/>
  </conditionalFormatting>
  <conditionalFormatting sqref="D264:D266">
    <cfRule type="duplicateValues" dxfId="4" priority="14"/>
  </conditionalFormatting>
  <conditionalFormatting sqref="D267:D268">
    <cfRule type="duplicateValues" dxfId="3" priority="13"/>
  </conditionalFormatting>
  <conditionalFormatting sqref="D269:D283 D351:D1048576 D1:D262 D285:D325">
    <cfRule type="duplicateValues" dxfId="2" priority="16"/>
  </conditionalFormatting>
  <conditionalFormatting sqref="D284">
    <cfRule type="duplicateValues" dxfId="1" priority="2"/>
  </conditionalFormatting>
  <conditionalFormatting sqref="D326:D350">
    <cfRule type="duplicateValues" dxfId="0" priority="5"/>
  </conditionalFormatting>
  <hyperlinks>
    <hyperlink ref="O1" r:id="rId1" xr:uid="{E50AEE58-16EE-4554-94BA-9331617C3A9D}"/>
    <hyperlink ref="P1" r:id="rId2" xr:uid="{6C8229CF-D660-4370-8C65-6B91DFCEB88E}"/>
    <hyperlink ref="Q1" r:id="rId3" xr:uid="{8DB167F8-04EB-43AD-B403-93046A5FDB11}"/>
    <hyperlink ref="G1" r:id="rId4" xr:uid="{7E1A7998-75A0-48FA-9021-9398FF5455D9}"/>
    <hyperlink ref="H1" r:id="rId5" display="Directive 2013/39/EC - N°" xr:uid="{AA76F5B9-944C-450E-8EE7-2B6C06BD17D2}"/>
    <hyperlink ref="I1" r:id="rId6" display="Directive 2013/39/EC - PS/PHS/OP" xr:uid="{E6A1EE18-4C96-4616-8227-F6DB52C74017}"/>
    <hyperlink ref="F1" r:id="rId7" xr:uid="{1D45E20E-87B5-4585-9276-C48B5087ED36}"/>
  </hyperlinks>
  <pageMargins left="0.70866141732283472" right="0.70866141732283472" top="0.74803149606299213" bottom="0.74803149606299213" header="0.31496062992125984" footer="0.31496062992125984"/>
  <pageSetup paperSize="9" scale="24" fitToWidth="3" fitToHeight="10" orientation="landscape" r:id="rId8"/>
  <headerFooter>
    <oddHeader>&amp;L&amp;F&amp;R&amp;A</oddHeader>
    <oddFooter>&amp;LDate de dernière mise à jour: Avril 2018&amp;R&amp;P / &amp;N</oddFooter>
  </headerFooter>
  <legacy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6</vt:i4>
      </vt:variant>
      <vt:variant>
        <vt:lpstr>Plages nommées</vt:lpstr>
      </vt:variant>
      <vt:variant>
        <vt:i4>1</vt:i4>
      </vt:variant>
    </vt:vector>
  </HeadingPairs>
  <TitlesOfParts>
    <vt:vector size="7" baseType="lpstr">
      <vt:lpstr>Avertissement</vt:lpstr>
      <vt:lpstr>A propos-Glossaire</vt:lpstr>
      <vt:lpstr>Arrete 8 juil 2010</vt:lpstr>
      <vt:lpstr>Arreté 25 janv 2010</vt:lpstr>
      <vt:lpstr>NQE-QSeco_Reglementaires_202609</vt:lpstr>
      <vt:lpstr>Toutes valeurs seuils_202609</vt:lpstr>
      <vt:lpstr>'A propos-Glossaire'!Impression_des_titres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Tableau_NQE+VR_INERIS_v2012-10-12_vf.xlsx</dc:title>
  <dc:subject>Tableau récapitulatif des NQE et VR INERIS</dc:subject>
  <dc:creator>INERIS/DRC/VIVA/EVEC</dc:creator>
  <cp:lastModifiedBy>Alice JAMES</cp:lastModifiedBy>
  <cp:lastPrinted>2018-04-03T12:24:55Z</cp:lastPrinted>
  <dcterms:created xsi:type="dcterms:W3CDTF">2009-02-03T08:46:44Z</dcterms:created>
  <dcterms:modified xsi:type="dcterms:W3CDTF">2026-10-15T16:16:04Z</dcterms:modified>
</cp:coreProperties>
</file>